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20" yWindow="120" windowWidth="9720" windowHeight="7320" tabRatio="621" activeTab="2"/>
  </bookViews>
  <sheets>
    <sheet name="Титульний_лист" sheetId="4" r:id="rId1"/>
    <sheet name="нормативні показники" sheetId="9" r:id="rId2"/>
    <sheet name="додаткові показники" sheetId="11" r:id="rId3"/>
    <sheet name="на вересень Профорієнтаційна" sheetId="5" state="hidden" r:id="rId4"/>
  </sheets>
  <definedNames>
    <definedName name="OLE_LINK1" localSheetId="3">'на вересень Профорієнтаційна'!#REF!</definedName>
    <definedName name="_xlnm.Print_Area" localSheetId="2">'додаткові показники'!$A$2:$F$63</definedName>
    <definedName name="_xlnm.Print_Area" localSheetId="3">'на вересень Профорієнтаційна'!$A$2:$F$41</definedName>
    <definedName name="_xlnm.Print_Area" localSheetId="1">'нормативні показники'!$A$2:$F$49</definedName>
  </definedNames>
  <calcPr calcId="145621"/>
</workbook>
</file>

<file path=xl/calcChain.xml><?xml version="1.0" encoding="utf-8"?>
<calcChain xmlns="http://schemas.openxmlformats.org/spreadsheetml/2006/main">
  <c r="E45" i="11" l="1"/>
  <c r="E44" i="11"/>
  <c r="E43" i="11"/>
  <c r="E41" i="11"/>
  <c r="E40" i="11"/>
  <c r="E39" i="11"/>
  <c r="E33" i="11"/>
  <c r="E23" i="11"/>
  <c r="E7" i="11"/>
  <c r="E45" i="9"/>
  <c r="E44" i="9"/>
  <c r="E43" i="9"/>
  <c r="E42" i="9"/>
  <c r="E41" i="9"/>
  <c r="E40" i="9"/>
  <c r="E39" i="9"/>
  <c r="E38" i="9"/>
  <c r="E18" i="9"/>
  <c r="E17" i="9"/>
  <c r="E9" i="9"/>
  <c r="E8" i="9"/>
  <c r="E30" i="11"/>
  <c r="E29" i="11"/>
  <c r="E12" i="11"/>
  <c r="E11" i="11"/>
  <c r="E29" i="9"/>
  <c r="E21" i="9"/>
  <c r="E61" i="11"/>
  <c r="E59" i="11"/>
  <c r="E58" i="11"/>
  <c r="E57" i="11"/>
  <c r="E51" i="11"/>
  <c r="E48" i="11"/>
  <c r="E49" i="11"/>
  <c r="E50" i="11"/>
  <c r="E47" i="11"/>
  <c r="E35" i="11"/>
  <c r="E27" i="11"/>
  <c r="E26" i="11"/>
  <c r="E25" i="11"/>
  <c r="E20" i="11"/>
  <c r="E19" i="11"/>
  <c r="E16" i="11"/>
  <c r="E15" i="11"/>
  <c r="E14" i="11"/>
  <c r="E46" i="9"/>
  <c r="E30" i="9"/>
  <c r="E11" i="9"/>
  <c r="E7" i="9"/>
  <c r="E9" i="11"/>
  <c r="E8" i="11"/>
  <c r="E60" i="11"/>
  <c r="E55" i="11"/>
  <c r="E54" i="11"/>
  <c r="E53" i="11"/>
  <c r="E42" i="11"/>
  <c r="E37" i="11"/>
  <c r="E31" i="11"/>
  <c r="E22" i="11"/>
  <c r="E21" i="11"/>
  <c r="E32" i="11"/>
  <c r="E36" i="11"/>
  <c r="E17" i="11"/>
  <c r="E6" i="11"/>
  <c r="E5" i="11"/>
  <c r="E48" i="9"/>
  <c r="E47" i="9"/>
  <c r="E36" i="9"/>
  <c r="E35" i="9"/>
  <c r="E34" i="9"/>
  <c r="E32" i="9"/>
  <c r="E31" i="9"/>
  <c r="E33" i="9"/>
  <c r="E27" i="9"/>
  <c r="E26" i="9"/>
  <c r="E24" i="9"/>
  <c r="E25" i="9"/>
  <c r="E23" i="9"/>
  <c r="E22" i="9"/>
  <c r="E20" i="9"/>
  <c r="E19" i="9"/>
  <c r="E16" i="9"/>
  <c r="E15" i="9"/>
  <c r="E13" i="9"/>
  <c r="E12" i="9"/>
  <c r="E6" i="9"/>
  <c r="E5" i="9"/>
  <c r="E37" i="5"/>
  <c r="E34" i="5"/>
  <c r="E33" i="5"/>
  <c r="E32" i="5"/>
  <c r="E25" i="5"/>
  <c r="E23" i="5"/>
  <c r="E24" i="5"/>
  <c r="E22" i="5"/>
  <c r="E4" i="5"/>
  <c r="E38" i="5"/>
  <c r="E19" i="5"/>
  <c r="E18" i="5"/>
  <c r="E17" i="5"/>
  <c r="E16" i="5"/>
  <c r="E15" i="5"/>
  <c r="E14" i="5"/>
  <c r="E13" i="5"/>
  <c r="E12" i="5"/>
  <c r="E11" i="5"/>
  <c r="E20" i="5"/>
  <c r="E26" i="5"/>
  <c r="E36" i="5"/>
  <c r="E35" i="5"/>
  <c r="E31" i="5"/>
  <c r="E30" i="5"/>
  <c r="E29" i="5"/>
  <c r="E28" i="5"/>
  <c r="E21" i="5"/>
  <c r="E27" i="5"/>
  <c r="E62" i="11" l="1"/>
  <c r="E49" i="9"/>
  <c r="E63" i="11" l="1"/>
</calcChain>
</file>

<file path=xl/sharedStrings.xml><?xml version="1.0" encoding="utf-8"?>
<sst xmlns="http://schemas.openxmlformats.org/spreadsheetml/2006/main" count="309" uniqueCount="276">
  <si>
    <t>Найменування показника</t>
  </si>
  <si>
    <t>∑ бал.</t>
  </si>
  <si>
    <t>№ з/п</t>
  </si>
  <si>
    <t>Норматив (бали)</t>
  </si>
  <si>
    <t>Кількісні показники</t>
  </si>
  <si>
    <t>Самоаналіз (бали)</t>
  </si>
  <si>
    <t>Фактично (бали)</t>
  </si>
  <si>
    <t>Σ бал.</t>
  </si>
  <si>
    <t>30 (1пуб.)</t>
  </si>
  <si>
    <t>Здійснено керівництво (консультації) пізнавальними або науково-дослідними роботами учнів навчальних закладів, МАН, коледжів та відмічено доповідей за результатами науково-практичної конференції університету (осіб), а також участь у роботі комісій  по захисту робіт МАН * «//»</t>
  </si>
  <si>
    <t>Здійснено організацію профорієнтаційних заходів на кафедрі з учнівською молоддю у вигляді:</t>
  </si>
  <si>
    <t>Здійснено участь в шкільних (класних) культурно-масових заходах, направлених на профорієнтацію учнівської молоді та орієнтацію їх до вступу в ТДАТУ.</t>
  </si>
  <si>
    <t>Кількість співробітників кафедри, які працювали в приймальній комісії у навчальному році *</t>
  </si>
  <si>
    <t>10 (1 зах.)</t>
  </si>
  <si>
    <t>100 (1особа)</t>
  </si>
  <si>
    <t>10 (1 захід)</t>
  </si>
  <si>
    <t>Всього</t>
  </si>
  <si>
    <t>МІНІСТЕРСТВО ОСВІТИ І НАУКИ УКРАЇНИ</t>
  </si>
  <si>
    <t>ТАВРІЙСЬКИЙ ДЕРЖАВНИЙ АГРОТЕХНОЛОГІЧНИЙ УНІВЕРСИТЕТ</t>
  </si>
  <si>
    <t>ЗАТВЕРДЖУЮ:</t>
  </si>
  <si>
    <t xml:space="preserve">Завідувач кафедри </t>
  </si>
  <si>
    <t>______________</t>
  </si>
  <si>
    <t>Кількість ставок</t>
  </si>
  <si>
    <r>
      <rPr>
        <b/>
        <i/>
        <u/>
        <sz val="14"/>
        <rFont val="Calibri"/>
        <family val="2"/>
        <charset val="204"/>
      </rPr>
      <t>!!!</t>
    </r>
    <r>
      <rPr>
        <b/>
        <i/>
        <u/>
        <sz val="14"/>
        <rFont val="Times New Roman"/>
        <family val="1"/>
        <charset val="204"/>
      </rPr>
      <t xml:space="preserve"> Клітинки для заповнювання виділено зеленим кольором      ПРОФОРІЄНТАЦІЙНА</t>
    </r>
  </si>
  <si>
    <t>8.</t>
  </si>
  <si>
    <t>9.</t>
  </si>
  <si>
    <t>10.</t>
  </si>
  <si>
    <t>11.</t>
  </si>
  <si>
    <t>150(1особа)</t>
  </si>
  <si>
    <t>5(1особа)</t>
  </si>
  <si>
    <r>
      <t>-</t>
    </r>
    <r>
      <rPr>
        <sz val="7"/>
        <rFont val="Times New Roman"/>
        <family val="1"/>
        <charset val="204"/>
      </rPr>
      <t xml:space="preserve">          </t>
    </r>
    <r>
      <rPr>
        <sz val="11"/>
        <rFont val="Times New Roman"/>
        <family val="1"/>
        <charset val="204"/>
      </rPr>
      <t>брейн-рингів;</t>
    </r>
  </si>
  <si>
    <r>
      <t>-</t>
    </r>
    <r>
      <rPr>
        <sz val="7"/>
        <rFont val="Times New Roman"/>
        <family val="1"/>
        <charset val="204"/>
      </rPr>
      <t xml:space="preserve">          </t>
    </r>
    <r>
      <rPr>
        <sz val="11"/>
        <rFont val="Times New Roman"/>
        <family val="1"/>
        <charset val="204"/>
      </rPr>
      <t>творчих конкурсів, тощо.</t>
    </r>
  </si>
  <si>
    <t>10(1 захід)</t>
  </si>
  <si>
    <t>Здійснено організацію в університеті або приймання участі в школі у спортивних заходах разом з учнівською молоддю.</t>
  </si>
  <si>
    <t>Кожен вид робіт необхідно роздрукувати з нової сторінки!</t>
  </si>
  <si>
    <t>6.</t>
  </si>
  <si>
    <r>
      <t>Показник зарахованих абітурієнтів на денну або заочну форму із закріплених за кафедрою ЗОШ, ВПУ і ліцеїв</t>
    </r>
    <r>
      <rPr>
        <vertAlign val="superscript"/>
        <sz val="11"/>
        <rFont val="Times New Roman"/>
        <family val="1"/>
        <charset val="204"/>
      </rPr>
      <t>1</t>
    </r>
    <r>
      <rPr>
        <sz val="11"/>
        <rFont val="Times New Roman"/>
        <family val="1"/>
        <charset val="204"/>
      </rPr>
      <t>, //:</t>
    </r>
  </si>
  <si>
    <t>де А – кількість зарахованих у звітному році до університету абітурієнтів на денну або заочну форму із закріплених за кафедрою ЗОШ, ВПУ і ліцеїв згідно із списками наданих кафедрами у ЦПДП, осіб*;</t>
  </si>
  <si>
    <t>В – кількість випускників шкіл у звітному році із закріплених за кафедрою ЗОШ, ВПУ і ліцеїв, осіб;</t>
  </si>
  <si>
    <r>
      <t>К</t>
    </r>
    <r>
      <rPr>
        <vertAlign val="subscript"/>
        <sz val="11"/>
        <rFont val="Times New Roman"/>
        <family val="1"/>
        <charset val="204"/>
      </rPr>
      <t>обл</t>
    </r>
    <r>
      <rPr>
        <sz val="11"/>
        <rFont val="Times New Roman"/>
        <family val="1"/>
        <charset val="204"/>
      </rPr>
      <t xml:space="preserve"> – коефіцієнт області</t>
    </r>
    <r>
      <rPr>
        <vertAlign val="superscript"/>
        <sz val="11"/>
        <rFont val="Times New Roman"/>
        <family val="1"/>
        <charset val="204"/>
      </rPr>
      <t>2</t>
    </r>
  </si>
  <si>
    <r>
      <t>К</t>
    </r>
    <r>
      <rPr>
        <vertAlign val="subscript"/>
        <sz val="11"/>
        <rFont val="Times New Roman"/>
        <family val="1"/>
        <charset val="204"/>
      </rPr>
      <t>рай</t>
    </r>
    <r>
      <rPr>
        <sz val="11"/>
        <rFont val="Times New Roman"/>
        <family val="1"/>
        <charset val="204"/>
      </rPr>
      <t xml:space="preserve"> – коефіцієнт міста та району</t>
    </r>
    <r>
      <rPr>
        <vertAlign val="superscript"/>
        <sz val="11"/>
        <rFont val="Times New Roman"/>
        <family val="1"/>
        <charset val="204"/>
      </rPr>
      <t>3</t>
    </r>
  </si>
  <si>
    <t>Б – кількість балів за одну зараховану особу із закріплених за кафедрою ЗОШ, ВПУ і ліцеїв, Б=100 балів.</t>
  </si>
  <si>
    <t>1.</t>
  </si>
  <si>
    <r>
      <t>Р</t>
    </r>
    <r>
      <rPr>
        <b/>
        <sz val="8"/>
        <rFont val="Times New Roman"/>
        <family val="1"/>
        <charset val="204"/>
      </rPr>
      <t>зарах</t>
    </r>
  </si>
  <si>
    <t>Зараховано інших абітурієнтів на денну або заочну форму згідно із списками кафедр, наданих у ЦПДП, осіб, //:</t>
  </si>
  <si>
    <r>
      <t>-</t>
    </r>
    <r>
      <rPr>
        <sz val="7"/>
        <rFont val="Times New Roman"/>
        <family val="1"/>
        <charset val="204"/>
      </rPr>
      <t xml:space="preserve">          </t>
    </r>
    <r>
      <rPr>
        <sz val="11"/>
        <rFont val="Times New Roman"/>
        <family val="1"/>
        <charset val="204"/>
      </rPr>
      <t>із ЗОШ, ВПУ і ліцеїв, які не закріплені за кафедрами або з інших регіонів*;</t>
    </r>
  </si>
  <si>
    <r>
      <t>-</t>
    </r>
    <r>
      <rPr>
        <sz val="7"/>
        <rFont val="Times New Roman"/>
        <family val="1"/>
        <charset val="204"/>
      </rPr>
      <t xml:space="preserve">          </t>
    </r>
    <r>
      <rPr>
        <sz val="11"/>
        <rFont val="Times New Roman"/>
        <family val="1"/>
        <charset val="204"/>
      </rPr>
      <t>випускників навчальних закладів минулих років*;</t>
    </r>
  </si>
  <si>
    <r>
      <t>-</t>
    </r>
    <r>
      <rPr>
        <sz val="7"/>
        <rFont val="Times New Roman"/>
        <family val="1"/>
        <charset val="204"/>
      </rPr>
      <t xml:space="preserve">          </t>
    </r>
    <r>
      <rPr>
        <sz val="11"/>
        <rFont val="Times New Roman"/>
        <family val="1"/>
        <charset val="204"/>
      </rPr>
      <t>коледжів, технікумів, які не входять до структури ТДАТУ (за узгодженням з деканом факультету або керівником ННІЗУП)*;</t>
    </r>
  </si>
  <si>
    <r>
      <t>-</t>
    </r>
    <r>
      <rPr>
        <sz val="7"/>
        <rFont val="Times New Roman"/>
        <family val="1"/>
        <charset val="204"/>
      </rPr>
      <t xml:space="preserve">          </t>
    </r>
    <r>
      <rPr>
        <sz val="11"/>
        <rFont val="Times New Roman"/>
        <family val="1"/>
        <charset val="204"/>
      </rPr>
      <t>переведені до університету на старші курси з інших ВНЗ (за узгодженням з деканом факультету або керівником ННІЗУП)*;</t>
    </r>
  </si>
  <si>
    <r>
      <t>-</t>
    </r>
    <r>
      <rPr>
        <sz val="7"/>
        <rFont val="Times New Roman"/>
        <family val="1"/>
        <charset val="204"/>
      </rPr>
      <t xml:space="preserve">          </t>
    </r>
    <r>
      <rPr>
        <sz val="11"/>
        <rFont val="Times New Roman"/>
        <family val="1"/>
        <charset val="204"/>
      </rPr>
      <t>з неспоріднених спеціальностей на старші курси (за узгодженням з деканом факультету або керівником ННІЗУП)*;</t>
    </r>
  </si>
  <si>
    <r>
      <t>-</t>
    </r>
    <r>
      <rPr>
        <sz val="7"/>
        <rFont val="Times New Roman"/>
        <family val="1"/>
        <charset val="204"/>
      </rPr>
      <t xml:space="preserve">          </t>
    </r>
    <r>
      <rPr>
        <sz val="11"/>
        <rFont val="Times New Roman"/>
        <family val="1"/>
        <charset val="204"/>
      </rPr>
      <t>на другий магістерський рівень з числа випускників ТДАТУ минулих років або інших ВНЗ (за узгодженням з деканом факультету або керівником ННІЗУП)*;</t>
    </r>
  </si>
  <si>
    <t>2.</t>
  </si>
  <si>
    <t>100 (1 особа)</t>
  </si>
  <si>
    <t>- отримання другої вищої освіти (за узгодженням з деканом факультету або керівником ННІЗУП)*.</t>
  </si>
  <si>
    <t>Зараховано абітурієнтів до ВСП університету у навчальному році (згідно із списками наданих у ЦПДП), які за результатами ЗНО для вступу в університет не набрали необхідну кількість балів (при наявності довідки з коледжу)* «//»</t>
  </si>
  <si>
    <t>50 (1 особа)</t>
  </si>
  <si>
    <t xml:space="preserve">3. </t>
  </si>
  <si>
    <t>4.</t>
  </si>
  <si>
    <t>Зараховано іноземних громадян до університету у навчальному році (згідно інформації, що зареєстрована протягом навчального року у відділі довузівської підготовки) * «//»</t>
  </si>
  <si>
    <t>5.</t>
  </si>
  <si>
    <r>
      <t xml:space="preserve">Проведено профорієнтаційних заходів з учнівською та студентською молоддю (коледжі, технікуми, </t>
    </r>
    <r>
      <rPr>
        <sz val="11"/>
        <color indexed="10"/>
        <rFont val="Times New Roman"/>
        <family val="1"/>
        <charset val="204"/>
      </rPr>
      <t xml:space="preserve">ПТУ) </t>
    </r>
    <r>
      <rPr>
        <sz val="11"/>
        <rFont val="Times New Roman"/>
        <family val="1"/>
        <charset val="204"/>
      </rPr>
      <t xml:space="preserve">* </t>
    </r>
    <r>
      <rPr>
        <b/>
        <sz val="11"/>
        <rFont val="Times New Roman"/>
        <family val="1"/>
        <charset val="204"/>
      </rPr>
      <t>«//»</t>
    </r>
  </si>
  <si>
    <t>- зустрічі на годинах спілкування (місто, район)</t>
  </si>
  <si>
    <t>- зустрічі з батьками (місто, район)</t>
  </si>
  <si>
    <t>- виступів на засіданні педагогічної ради (місто, район)</t>
  </si>
  <si>
    <t>- виступів на профорієнтаційних заходах, що організовані міськими (селищними) радами, центрами зайнятості населення, тощо</t>
  </si>
  <si>
    <t>5,10  (1 зах.)</t>
  </si>
  <si>
    <r>
      <t xml:space="preserve">-       </t>
    </r>
    <r>
      <rPr>
        <sz val="7"/>
        <rFont val="Times New Roman"/>
        <family val="1"/>
        <charset val="204"/>
      </rPr>
      <t xml:space="preserve"> </t>
    </r>
    <r>
      <rPr>
        <sz val="11"/>
        <rFont val="Times New Roman"/>
        <family val="1"/>
        <charset val="204"/>
      </rPr>
      <t>конкурсів (у т.ч. інтерактивних);</t>
    </r>
  </si>
  <si>
    <r>
      <t>-</t>
    </r>
    <r>
      <rPr>
        <sz val="7"/>
        <rFont val="Times New Roman"/>
        <family val="1"/>
        <charset val="204"/>
      </rPr>
      <t xml:space="preserve">          </t>
    </r>
    <r>
      <rPr>
        <sz val="11"/>
        <rFont val="Times New Roman"/>
        <family val="1"/>
        <charset val="204"/>
      </rPr>
      <t>предметних олімпіад ( у т.ч. інтернет-олімпіад);</t>
    </r>
  </si>
  <si>
    <t>7.</t>
  </si>
  <si>
    <t>Здійснено організацію профорієнтаційних заходів кафедрою:</t>
  </si>
  <si>
    <r>
      <t>-</t>
    </r>
    <r>
      <rPr>
        <sz val="7"/>
        <rFont val="Times New Roman"/>
        <family val="1"/>
        <charset val="204"/>
      </rPr>
      <t xml:space="preserve">          </t>
    </r>
    <r>
      <rPr>
        <sz val="11"/>
        <rFont val="Times New Roman"/>
        <family val="1"/>
        <charset val="204"/>
      </rPr>
      <t>підшефних шкіл;</t>
    </r>
  </si>
  <si>
    <t>-         громади або району.</t>
  </si>
  <si>
    <t>50(1 захід)</t>
  </si>
  <si>
    <t>100(1 захід)</t>
  </si>
  <si>
    <t>імені ДМИТРА МОТОРНОГО</t>
  </si>
  <si>
    <t>РЕЙТИНГ ВИКЛАДАЧА</t>
  </si>
  <si>
    <t>кафедри ____________</t>
  </si>
  <si>
    <t>(науковий ступінь, вчене звання, ПІБ)</t>
  </si>
  <si>
    <t>НОРМАТИВНІ ПОКАЗНИКИ ДІЯЛЬНОСТІ НПП</t>
  </si>
  <si>
    <t>Загальний рейтинг НПП з нормативних показників</t>
  </si>
  <si>
    <t>Кількість надрукованих під керівництвом НПП студентських наукових праць *:</t>
  </si>
  <si>
    <t>Отримання НПП звання академіка, члена-кореспондента наук у навчальному році*</t>
  </si>
  <si>
    <t>25 (1 звання)</t>
  </si>
  <si>
    <t>10 (1 цит.)</t>
  </si>
  <si>
    <t>ЗАГАЛЬНИЙ РЕЙТИНГ НПП У НАВЧАЛЬНОМУ РОЦІ</t>
  </si>
  <si>
    <r>
      <rPr>
        <b/>
        <i/>
        <u/>
        <sz val="14"/>
        <rFont val="Calibri"/>
        <family val="2"/>
        <charset val="204"/>
      </rPr>
      <t>!!!</t>
    </r>
    <r>
      <rPr>
        <b/>
        <i/>
        <u/>
        <sz val="14"/>
        <rFont val="Times New Roman"/>
        <family val="1"/>
        <charset val="204"/>
      </rPr>
      <t xml:space="preserve"> Клітинки для заповнювання виділено зеленим кольором     </t>
    </r>
  </si>
  <si>
    <r>
      <t>1.</t>
    </r>
    <r>
      <rPr>
        <sz val="7"/>
        <rFont val="Times New Roman"/>
        <family val="1"/>
        <charset val="204"/>
      </rPr>
      <t xml:space="preserve">      </t>
    </r>
    <r>
      <rPr>
        <sz val="12"/>
        <rFont val="Times New Roman"/>
        <family val="1"/>
        <charset val="204"/>
      </rPr>
      <t> </t>
    </r>
  </si>
  <si>
    <r>
      <t>2.</t>
    </r>
    <r>
      <rPr>
        <sz val="7"/>
        <rFont val="Times New Roman"/>
        <family val="1"/>
        <charset val="204"/>
      </rPr>
      <t xml:space="preserve">      </t>
    </r>
    <r>
      <rPr>
        <sz val="12"/>
        <rFont val="Times New Roman"/>
        <family val="1"/>
        <charset val="204"/>
      </rPr>
      <t> </t>
    </r>
  </si>
  <si>
    <r>
      <t>3.</t>
    </r>
    <r>
      <rPr>
        <sz val="7"/>
        <rFont val="Times New Roman"/>
        <family val="1"/>
        <charset val="204"/>
      </rPr>
      <t xml:space="preserve">      </t>
    </r>
    <r>
      <rPr>
        <sz val="12"/>
        <rFont val="Times New Roman"/>
        <family val="1"/>
        <charset val="204"/>
      </rPr>
      <t> </t>
    </r>
  </si>
  <si>
    <t>- в країнах ЄС</t>
  </si>
  <si>
    <r>
      <t>4.</t>
    </r>
    <r>
      <rPr>
        <sz val="7"/>
        <rFont val="Times New Roman"/>
        <family val="1"/>
        <charset val="204"/>
      </rPr>
      <t xml:space="preserve">      </t>
    </r>
    <r>
      <rPr>
        <sz val="12"/>
        <rFont val="Times New Roman"/>
        <family val="1"/>
        <charset val="204"/>
      </rPr>
      <t> </t>
    </r>
  </si>
  <si>
    <r>
      <t>5.</t>
    </r>
    <r>
      <rPr>
        <sz val="7"/>
        <rFont val="Times New Roman"/>
        <family val="1"/>
        <charset val="204"/>
      </rPr>
      <t xml:space="preserve">      </t>
    </r>
    <r>
      <rPr>
        <sz val="12"/>
        <rFont val="Times New Roman"/>
        <family val="1"/>
        <charset val="204"/>
      </rPr>
      <t> </t>
    </r>
  </si>
  <si>
    <r>
      <t>-</t>
    </r>
    <r>
      <rPr>
        <sz val="7"/>
        <rFont val="Times New Roman"/>
        <family val="1"/>
        <charset val="204"/>
      </rPr>
      <t xml:space="preserve">  </t>
    </r>
    <r>
      <rPr>
        <sz val="12"/>
        <rFont val="Times New Roman"/>
        <family val="1"/>
        <charset val="204"/>
      </rPr>
      <t>міжнародний</t>
    </r>
  </si>
  <si>
    <r>
      <t>-</t>
    </r>
    <r>
      <rPr>
        <sz val="7"/>
        <rFont val="Times New Roman"/>
        <family val="1"/>
        <charset val="204"/>
      </rPr>
      <t xml:space="preserve">  </t>
    </r>
    <r>
      <rPr>
        <sz val="12"/>
        <rFont val="Times New Roman"/>
        <family val="1"/>
        <charset val="204"/>
      </rPr>
      <t>держбюджетний або госпдоговірний</t>
    </r>
  </si>
  <si>
    <r>
      <t>6.</t>
    </r>
    <r>
      <rPr>
        <sz val="7"/>
        <rFont val="Times New Roman"/>
        <family val="1"/>
        <charset val="204"/>
      </rPr>
      <t xml:space="preserve">      </t>
    </r>
    <r>
      <rPr>
        <sz val="12"/>
        <rFont val="Times New Roman"/>
        <family val="1"/>
        <charset val="204"/>
      </rPr>
      <t> </t>
    </r>
  </si>
  <si>
    <r>
      <t>7.</t>
    </r>
    <r>
      <rPr>
        <sz val="7"/>
        <rFont val="Times New Roman"/>
        <family val="1"/>
        <charset val="204"/>
      </rPr>
      <t xml:space="preserve">      </t>
    </r>
    <r>
      <rPr>
        <sz val="12"/>
        <rFont val="Times New Roman"/>
        <family val="1"/>
        <charset val="204"/>
      </rPr>
      <t> </t>
    </r>
  </si>
  <si>
    <r>
      <t>8.</t>
    </r>
    <r>
      <rPr>
        <sz val="7"/>
        <rFont val="Times New Roman"/>
        <family val="1"/>
        <charset val="204"/>
      </rPr>
      <t xml:space="preserve">      </t>
    </r>
    <r>
      <rPr>
        <sz val="12"/>
        <rFont val="Times New Roman"/>
        <family val="1"/>
        <charset val="204"/>
      </rPr>
      <t> </t>
    </r>
  </si>
  <si>
    <r>
      <t>9.</t>
    </r>
    <r>
      <rPr>
        <sz val="7"/>
        <rFont val="Times New Roman"/>
        <family val="1"/>
        <charset val="204"/>
      </rPr>
      <t xml:space="preserve">      </t>
    </r>
    <r>
      <rPr>
        <sz val="12"/>
        <rFont val="Times New Roman"/>
        <family val="1"/>
        <charset val="204"/>
      </rPr>
      <t> </t>
    </r>
  </si>
  <si>
    <r>
      <t>10.</t>
    </r>
    <r>
      <rPr>
        <sz val="7"/>
        <rFont val="Times New Roman"/>
        <family val="1"/>
        <charset val="204"/>
      </rPr>
      <t xml:space="preserve">  </t>
    </r>
    <r>
      <rPr>
        <sz val="12"/>
        <rFont val="Times New Roman"/>
        <family val="1"/>
        <charset val="204"/>
      </rPr>
      <t> </t>
    </r>
  </si>
  <si>
    <r>
      <t>11.</t>
    </r>
    <r>
      <rPr>
        <sz val="7"/>
        <rFont val="Times New Roman"/>
        <family val="1"/>
        <charset val="204"/>
      </rPr>
      <t xml:space="preserve">  </t>
    </r>
    <r>
      <rPr>
        <sz val="12"/>
        <rFont val="Times New Roman"/>
        <family val="1"/>
        <charset val="204"/>
      </rPr>
      <t> </t>
    </r>
  </si>
  <si>
    <r>
      <t>12.</t>
    </r>
    <r>
      <rPr>
        <sz val="7"/>
        <rFont val="Times New Roman"/>
        <family val="1"/>
        <charset val="204"/>
      </rPr>
      <t xml:space="preserve">  </t>
    </r>
    <r>
      <rPr>
        <sz val="12"/>
        <rFont val="Times New Roman"/>
        <family val="1"/>
        <charset val="204"/>
      </rPr>
      <t> </t>
    </r>
  </si>
  <si>
    <r>
      <t>13.</t>
    </r>
    <r>
      <rPr>
        <sz val="7"/>
        <rFont val="Times New Roman"/>
        <family val="1"/>
        <charset val="204"/>
      </rPr>
      <t xml:space="preserve">  </t>
    </r>
    <r>
      <rPr>
        <sz val="12"/>
        <rFont val="Times New Roman"/>
        <family val="1"/>
        <charset val="204"/>
      </rPr>
      <t> </t>
    </r>
  </si>
  <si>
    <r>
      <t>14.</t>
    </r>
    <r>
      <rPr>
        <sz val="7"/>
        <rFont val="Times New Roman"/>
        <family val="1"/>
        <charset val="204"/>
      </rPr>
      <t xml:space="preserve">  </t>
    </r>
    <r>
      <rPr>
        <sz val="12"/>
        <rFont val="Times New Roman"/>
        <family val="1"/>
        <charset val="204"/>
      </rPr>
      <t> </t>
    </r>
  </si>
  <si>
    <t>25 (І етап)</t>
  </si>
  <si>
    <t>50 (ІІ етап)</t>
  </si>
  <si>
    <r>
      <t>15.</t>
    </r>
    <r>
      <rPr>
        <sz val="7"/>
        <rFont val="Times New Roman"/>
        <family val="1"/>
        <charset val="204"/>
      </rPr>
      <t xml:space="preserve">  </t>
    </r>
    <r>
      <rPr>
        <sz val="12"/>
        <rFont val="Times New Roman"/>
        <family val="1"/>
        <charset val="204"/>
      </rPr>
      <t> </t>
    </r>
  </si>
  <si>
    <r>
      <t>16.</t>
    </r>
    <r>
      <rPr>
        <sz val="7"/>
        <rFont val="Times New Roman"/>
        <family val="1"/>
        <charset val="204"/>
      </rPr>
      <t xml:space="preserve">  </t>
    </r>
    <r>
      <rPr>
        <sz val="12"/>
        <rFont val="Times New Roman"/>
        <family val="1"/>
        <charset val="204"/>
      </rPr>
      <t> </t>
    </r>
  </si>
  <si>
    <r>
      <t>17.</t>
    </r>
    <r>
      <rPr>
        <sz val="7"/>
        <rFont val="Times New Roman"/>
        <family val="1"/>
        <charset val="204"/>
      </rPr>
      <t xml:space="preserve">  </t>
    </r>
    <r>
      <rPr>
        <sz val="12"/>
        <rFont val="Times New Roman"/>
        <family val="1"/>
        <charset val="204"/>
      </rPr>
      <t> </t>
    </r>
  </si>
  <si>
    <r>
      <t>-</t>
    </r>
    <r>
      <rPr>
        <sz val="7"/>
        <rFont val="Times New Roman"/>
        <family val="1"/>
        <charset val="204"/>
      </rPr>
      <t xml:space="preserve">          </t>
    </r>
    <r>
      <rPr>
        <sz val="12"/>
        <rFont val="Times New Roman"/>
        <family val="1"/>
        <charset val="204"/>
      </rPr>
      <t>електронний аналог друкованого видання навчального посібника</t>
    </r>
  </si>
  <si>
    <r>
      <t>-</t>
    </r>
    <r>
      <rPr>
        <sz val="7"/>
        <rFont val="Times New Roman"/>
        <family val="1"/>
        <charset val="204"/>
      </rPr>
      <t xml:space="preserve">          </t>
    </r>
    <r>
      <rPr>
        <sz val="12"/>
        <rFont val="Times New Roman"/>
        <family val="1"/>
        <charset val="204"/>
      </rPr>
      <t>електронний підручник (посібник)</t>
    </r>
  </si>
  <si>
    <t>- доктора наук</t>
  </si>
  <si>
    <t>- кандидата наук (доктора філософії)</t>
  </si>
  <si>
    <t>- професора</t>
  </si>
  <si>
    <t>- доцента</t>
  </si>
  <si>
    <t>100 (1 НПП)</t>
  </si>
  <si>
    <t>Персональний Н-індекс:</t>
  </si>
  <si>
    <t>100 (за 1 інд.)</t>
  </si>
  <si>
    <t>50 (за 1 інд.)</t>
  </si>
  <si>
    <t>- у збірниках тез закордонних наукових конференцій України</t>
  </si>
  <si>
    <t>- у наукових (зокрема електронних) збірниках України</t>
  </si>
  <si>
    <t>- у закордонних виданнях</t>
  </si>
  <si>
    <t>10 (1пуб.)</t>
  </si>
  <si>
    <t>50 (1пуб.)</t>
  </si>
  <si>
    <t>Перемога НПП-куратора академічної групи в університетському огляді-конкурсі «Кращий куратор академічної групи»</t>
  </si>
  <si>
    <r>
      <t>-</t>
    </r>
    <r>
      <rPr>
        <sz val="7"/>
        <color indexed="8"/>
        <rFont val="Times New Roman"/>
        <family val="1"/>
        <charset val="204"/>
      </rPr>
      <t xml:space="preserve">          </t>
    </r>
    <r>
      <rPr>
        <sz val="12"/>
        <color indexed="8"/>
        <rFont val="Times New Roman"/>
        <family val="1"/>
        <charset val="204"/>
      </rPr>
      <t>на рівні факультету</t>
    </r>
  </si>
  <si>
    <r>
      <t>-</t>
    </r>
    <r>
      <rPr>
        <sz val="7"/>
        <color indexed="8"/>
        <rFont val="Times New Roman"/>
        <family val="1"/>
        <charset val="204"/>
      </rPr>
      <t xml:space="preserve">          </t>
    </r>
    <r>
      <rPr>
        <sz val="12"/>
        <color indexed="8"/>
        <rFont val="Times New Roman"/>
        <family val="1"/>
        <charset val="204"/>
      </rPr>
      <t>на рівні університету</t>
    </r>
  </si>
  <si>
    <t>50 (1 кур)</t>
  </si>
  <si>
    <t>100 (1 кур)</t>
  </si>
  <si>
    <r>
      <t>-</t>
    </r>
    <r>
      <rPr>
        <sz val="7"/>
        <rFont val="Times New Roman"/>
        <family val="1"/>
        <charset val="204"/>
      </rPr>
      <t xml:space="preserve">          </t>
    </r>
    <r>
      <rPr>
        <sz val="12"/>
        <rFont val="Times New Roman"/>
        <family val="1"/>
        <charset val="204"/>
      </rPr>
      <t>міжнародних</t>
    </r>
  </si>
  <si>
    <r>
      <t>-</t>
    </r>
    <r>
      <rPr>
        <sz val="7"/>
        <rFont val="Times New Roman"/>
        <family val="1"/>
        <charset val="204"/>
      </rPr>
      <t xml:space="preserve">          </t>
    </r>
    <r>
      <rPr>
        <sz val="12"/>
        <rFont val="Times New Roman"/>
        <family val="1"/>
        <charset val="204"/>
      </rPr>
      <t>Всеукраїнських</t>
    </r>
  </si>
  <si>
    <r>
      <t>-</t>
    </r>
    <r>
      <rPr>
        <sz val="7"/>
        <rFont val="Times New Roman"/>
        <family val="1"/>
        <charset val="204"/>
      </rPr>
      <t xml:space="preserve">          </t>
    </r>
    <r>
      <rPr>
        <sz val="12"/>
        <rFont val="Times New Roman"/>
        <family val="1"/>
        <charset val="204"/>
      </rPr>
      <t>регіональних, обласних</t>
    </r>
  </si>
  <si>
    <r>
      <t>-</t>
    </r>
    <r>
      <rPr>
        <sz val="7"/>
        <rFont val="Times New Roman"/>
        <family val="1"/>
        <charset val="204"/>
      </rPr>
      <t xml:space="preserve">          </t>
    </r>
    <r>
      <rPr>
        <sz val="12"/>
        <rFont val="Times New Roman"/>
        <family val="1"/>
        <charset val="204"/>
      </rPr>
      <t>університетських</t>
    </r>
  </si>
  <si>
    <r>
      <t>-</t>
    </r>
    <r>
      <rPr>
        <sz val="7"/>
        <color indexed="8"/>
        <rFont val="Times New Roman"/>
        <family val="1"/>
        <charset val="204"/>
      </rPr>
      <t xml:space="preserve">          </t>
    </r>
    <r>
      <rPr>
        <sz val="12"/>
        <color indexed="8"/>
        <rFont val="Times New Roman"/>
        <family val="1"/>
        <charset val="204"/>
      </rPr>
      <t>державних галузевих академій</t>
    </r>
  </si>
  <si>
    <r>
      <t>-</t>
    </r>
    <r>
      <rPr>
        <sz val="7"/>
        <rFont val="Times New Roman"/>
        <family val="1"/>
        <charset val="204"/>
      </rPr>
      <t xml:space="preserve">          </t>
    </r>
    <r>
      <rPr>
        <sz val="12"/>
        <color indexed="8"/>
        <rFont val="Times New Roman"/>
        <family val="1"/>
        <charset val="204"/>
      </rPr>
      <t>недержавних галузевих академій</t>
    </r>
  </si>
  <si>
    <t>Отримання НПП державних нагород, почесних звань, відзнак МОН, Уряду, ЗОДА, ЗОР у навчальному році *</t>
  </si>
  <si>
    <t>Робота НПП у складі проектної групи освітньої програми:</t>
  </si>
  <si>
    <r>
      <t>-</t>
    </r>
    <r>
      <rPr>
        <sz val="7"/>
        <color indexed="8"/>
        <rFont val="Times New Roman"/>
        <family val="1"/>
        <charset val="204"/>
      </rPr>
      <t xml:space="preserve">          </t>
    </r>
    <r>
      <rPr>
        <sz val="12"/>
        <color indexed="8"/>
        <rFont val="Times New Roman"/>
        <family val="1"/>
        <charset val="204"/>
      </rPr>
      <t>керівник проектної групи</t>
    </r>
  </si>
  <si>
    <r>
      <t>-</t>
    </r>
    <r>
      <rPr>
        <sz val="7"/>
        <rFont val="Times New Roman"/>
        <family val="1"/>
        <charset val="204"/>
      </rPr>
      <t xml:space="preserve">          </t>
    </r>
    <r>
      <rPr>
        <sz val="12"/>
        <color indexed="8"/>
        <rFont val="Times New Roman"/>
        <family val="1"/>
        <charset val="204"/>
      </rPr>
      <t>член проектної групи</t>
    </r>
  </si>
  <si>
    <r>
      <t>19.</t>
    </r>
    <r>
      <rPr>
        <sz val="7"/>
        <rFont val="Times New Roman"/>
        <family val="1"/>
        <charset val="204"/>
      </rPr>
      <t xml:space="preserve">  </t>
    </r>
    <r>
      <rPr>
        <sz val="12"/>
        <rFont val="Times New Roman"/>
        <family val="1"/>
        <charset val="204"/>
      </rPr>
      <t> </t>
    </r>
  </si>
  <si>
    <t>- при неякісному виконанні обов’язків куратора дуального навчання</t>
  </si>
  <si>
    <t>Загальний рейтинг НПП з додаткових показників</t>
  </si>
  <si>
    <t>200            (1 стат.)</t>
  </si>
  <si>
    <t>150            (1 стат.)</t>
  </si>
  <si>
    <t>10                   (1 у.д.а.)</t>
  </si>
  <si>
    <t>50                 (1 здоб.)</t>
  </si>
  <si>
    <t>ДОДАТКОВІ ПОКАЗНИКИ ДІЯЛЬНОСТІ НПП</t>
  </si>
  <si>
    <t>Кількість навчальних електронних видань, розроблених за навчальний  рік *:</t>
  </si>
  <si>
    <t>50(1 посіб.)</t>
  </si>
  <si>
    <t>150(1 посіб.)</t>
  </si>
  <si>
    <t>100  (при ≥50%)</t>
  </si>
  <si>
    <t>25                      (1 нагорода)</t>
  </si>
  <si>
    <t>50                          (1 у.д.а.)</t>
  </si>
  <si>
    <t>500                 (1 звання)</t>
  </si>
  <si>
    <r>
      <t>,-</t>
    </r>
    <r>
      <rPr>
        <sz val="12"/>
        <rFont val="Times New Roman"/>
        <family val="1"/>
        <charset val="204"/>
      </rPr>
      <t>2 (1%)           (при &lt;50%)</t>
    </r>
  </si>
  <si>
    <t>Публікації  статей НПП на сайті університету, в газеті Агро-Таврія, відео ТЗН *</t>
  </si>
  <si>
    <t>25                (1 стат.)</t>
  </si>
  <si>
    <t>3.2. Видання навчального посібника, що рекомендований МОН або вченою радою університету (у разі співавторства – з фіксованим відсотком власного внеску)*</t>
  </si>
  <si>
    <t>- в Україні та інших країнах</t>
  </si>
  <si>
    <t>Проведення навчальних занять іноземною мовою (крім мовних навчальних дисциплін) в обсязі не менше 20 аудиторних годин на навчальний рік*</t>
  </si>
  <si>
    <t>Робота у складі міжгалузевої експертної ради Акредитаційної комісії України, Науково-методичної комісії та інших рад, комісій, комітетів створених при Міністерстві освіти і науки України, галузевих експертних рад НАЗЯВО або експертних комісій з акредитації освітніх програм.*</t>
  </si>
  <si>
    <t>5.2 Отримання звання «суддя міжнародної категорії»*</t>
  </si>
  <si>
    <t>5.1 Отримання гранту за участь у науковому проєкті (у разі співавторства – з фіксованим відсотком власного внеску)*</t>
  </si>
  <si>
    <t xml:space="preserve"> Наукове керівництво (консультування) здобувача, який одержав документ про присудження наукового ступеня у звітному навчальному році*</t>
  </si>
  <si>
    <t>3.3 Видання монографії у звітному навчальному році (у разі співавторства – з фіксованим відсотком власного внеску)*</t>
  </si>
  <si>
    <t>Наукові публікації у наукових виданнях, включених до переліку наукових фахових видань України у звітному навчальному році (у разі співавторства – з фіксованим відсотком власного внеску)*</t>
  </si>
  <si>
    <t>8.1 Виконання функцій наукового керівника, відповідального виконавця наукової теми (проєкту) або іноземного рецензованого наукового видання*</t>
  </si>
  <si>
    <t>8.2 Виконання функцій головного редактора/члена редакційної колегії наукового видання, включеного до переліку наукових фахових видань України*</t>
  </si>
  <si>
    <t>9.1 Керівництво школярем, який зайняв призове місце II-III етапу Всеукраїнських конкурсів-захистів науково-дослідницьких робіт учнів - членів Національного центру «Мала академія наук України»*</t>
  </si>
  <si>
    <t>9.2 Участь у журі олімпіад чи конкурсів «Мала академія наук України»*</t>
  </si>
  <si>
    <t xml:space="preserve"> Організаційна робота впродовж звітного року в університеті на посадах проректора, декана (заступника декана), завідувача кафедрою, директора НДІ (керівника наукової лабораторії), вченого секретаря, відповідального секретаря приймальної комісії та його заступника або керівника іншого структурного підрозділу відповідального за підготовку ЗВО*</t>
  </si>
  <si>
    <t>11.1 Участь в атестації наукових кадрів як офіційного опонента*</t>
  </si>
  <si>
    <t>11.2 Участь в атестації наукових кадрів як члена спеціалізованої вченої ради*</t>
  </si>
  <si>
    <t>Отримання авторських свідоцтв та  патентів (у разі співавторства – з фіксованим відсотком власного внеску)*</t>
  </si>
  <si>
    <t>- корисна модель, авторські свідоцтва</t>
  </si>
  <si>
    <t>- винахід</t>
  </si>
  <si>
    <t>50 (1 пат.)</t>
  </si>
  <si>
    <t>100 (1 пат.)</t>
  </si>
  <si>
    <t xml:space="preserve"> Видання навчально-методичних посібників/ посібників для самостійної роботи студентів та дистанційного навчання/конспектів лекцій/ практикумів/ методичних вказівок або рекомендацій з курсу</t>
  </si>
  <si>
    <t>14.1 Керівництво здобувачем, який посів призове місце на IІ етапі Всеукраїнської студентської олімпіади (у разі сумісної підготовки – з фіксованим відсотком власного внеску)*</t>
  </si>
  <si>
    <t>14.2 Керівництво здобувачем, який посів призове місце на Всеукраїнському конкурсі наукових робіт (у разі сумісної підготовки – з фіксованим відсотком власного внеску)*</t>
  </si>
  <si>
    <t>14.3 Робота у складі організаційного комітету/журі/апеляційної комісії Всеукраїнської студентської олімпіади або Всеукраїнського конкурсу студентських наукових робіт*</t>
  </si>
  <si>
    <t>14.4 Керівництво постійно діючим студентським науковим гуртком*</t>
  </si>
  <si>
    <t>14.5 Керівництво студентами (командою), які стали призерами (взяли участь) в Олімпійських, Параолімпійських іграх, Всесвітній та Всеукраїнській Універсіаді, чемпіонаті світу, Європи, Європейських іграх, етапах Кубку світу та Європи, чемпіонаті України (у разі спільної підготовки – з фіксованим відсотком власного внеску)*</t>
  </si>
  <si>
    <t>14.7 Виконання обов'язків головного секретаря, головного судді, судді міжнародних та всеукраїнських змагань; керівництво спортивною делегацією; робота у складі організаційного комітету, суддівського корпусу*</t>
  </si>
  <si>
    <t xml:space="preserve"> Публікації у науково-популярних журналах або консультаційних (дорадчих) виданнях з наукової або професійної тематики (у разі співавторства – з фіксованим відсотком власного внеску)*</t>
  </si>
  <si>
    <t>Участь НПП у професійних об’єднаннях за спеціальністю*</t>
  </si>
  <si>
    <t>Отримання диплома про присудження наукового ступеня:*</t>
  </si>
  <si>
    <t>Отримання диплома про присвоєння у навчальному році вченого звання*:</t>
  </si>
  <si>
    <t>Отримання у навчальному році документа про другу вищу освіту*</t>
  </si>
  <si>
    <t>Стажування протягом навчального року не менше 1 місяця на базі профільних провідних  вітчизняних підприємств*</t>
  </si>
  <si>
    <t>- у системі Scopus (за звітний рік)</t>
  </si>
  <si>
    <t>- у системі WoS (за звітний рік)</t>
  </si>
  <si>
    <t>у системі Google Scholar (за останні 5 років)</t>
  </si>
  <si>
    <t>200 (за 1 інд.)</t>
  </si>
  <si>
    <t>Кількість надрукованих тез доповідей НПП у навчальному році *</t>
  </si>
  <si>
    <t>- на науково-технічних конференціях (пленарні засідання та засідання за напрямками) і науково-практичних семінарах ТДАТУ</t>
  </si>
  <si>
    <t>- на міжнародних (в Україні) та всеукраїнських конференціях і науково-практичних семінарах</t>
  </si>
  <si>
    <t>- на закордонних конференціях</t>
  </si>
  <si>
    <t>5 (1 пуб.)</t>
  </si>
  <si>
    <t>15(1 пуб.)</t>
  </si>
  <si>
    <t>50 (1 пуб.)</t>
  </si>
  <si>
    <t>- у збірниках тез наукових конференцій України</t>
  </si>
  <si>
    <t>5 (1пуб.)</t>
  </si>
  <si>
    <r>
      <t>-</t>
    </r>
    <r>
      <rPr>
        <sz val="7"/>
        <rFont val="Times New Roman"/>
        <family val="1"/>
        <charset val="204"/>
      </rPr>
      <t xml:space="preserve">          </t>
    </r>
    <r>
      <rPr>
        <sz val="12"/>
        <rFont val="Times New Roman"/>
        <family val="1"/>
        <charset val="204"/>
      </rPr>
      <t>на рівні кафедри</t>
    </r>
  </si>
  <si>
    <t>20 (1 кур)</t>
  </si>
  <si>
    <t xml:space="preserve">до 120 </t>
  </si>
  <si>
    <t>30 (1 студ.)</t>
  </si>
  <si>
    <t xml:space="preserve">до 60          </t>
  </si>
  <si>
    <t xml:space="preserve">до 30        </t>
  </si>
  <si>
    <t xml:space="preserve">до 10         </t>
  </si>
  <si>
    <t>Кількість організованих і проведених заходів за напрямками виховної роботи (з фіксованим відсотком власного внеску)*</t>
  </si>
  <si>
    <r>
      <t>20.</t>
    </r>
    <r>
      <rPr>
        <sz val="7"/>
        <rFont val="Times New Roman"/>
        <family val="1"/>
        <charset val="204"/>
      </rPr>
      <t xml:space="preserve">  </t>
    </r>
    <r>
      <rPr>
        <sz val="12"/>
        <rFont val="Times New Roman"/>
        <family val="1"/>
        <charset val="204"/>
      </rPr>
      <t> </t>
    </r>
  </si>
  <si>
    <t>Робота в якості куратора дуального навчання*</t>
  </si>
  <si>
    <t>5 (1 особа)</t>
  </si>
  <si>
    <t>15  (1 у.д.а.)</t>
  </si>
  <si>
    <t>50 (1 тис. грн)</t>
  </si>
  <si>
    <t>10(1 тис. грн)</t>
  </si>
  <si>
    <t>50 (1рада або комісія)</t>
  </si>
  <si>
    <t>25  (ІІ етап)</t>
  </si>
  <si>
    <t>50 (ІІІ етап)</t>
  </si>
  <si>
    <t>5 (1 у.а.а.)</t>
  </si>
  <si>
    <t>75  (1 особа)</t>
  </si>
  <si>
    <t>10 (1 ком.)</t>
  </si>
  <si>
    <t>10 (1 гурт.)</t>
  </si>
  <si>
    <t>30 (за участь особи/команди)</t>
  </si>
  <si>
    <t>25 (1 стат.)</t>
  </si>
  <si>
    <t>до 30 (1 захід)</t>
  </si>
  <si>
    <t>до 50 (1 особа)</t>
  </si>
  <si>
    <t>до 25 (1 особа)</t>
  </si>
  <si>
    <t>20  (1 у.д.а.)</t>
  </si>
  <si>
    <t xml:space="preserve"> міжнародні змагання (закордоном)</t>
  </si>
  <si>
    <t>Всеукраїнські та інші змагання</t>
  </si>
  <si>
    <t>75 (за участь особи/команди)</t>
  </si>
  <si>
    <t xml:space="preserve"> 150 (за перемогу особи/команди)</t>
  </si>
  <si>
    <t xml:space="preserve"> 60 (за перемогу особи/команди)</t>
  </si>
  <si>
    <t>14.6 Виконання обов'язків головного тренера, старшого тренера або помічника тренера національної збірної команди України з видів спорту*</t>
  </si>
  <si>
    <t>250 (головному тренеру)</t>
  </si>
  <si>
    <t>150 (старшому тренеру)</t>
  </si>
  <si>
    <t>50 (помічнику тренера)</t>
  </si>
  <si>
    <t>10 (1 особі за кожне змагання)</t>
  </si>
  <si>
    <t>10 (1 об'єд нання)</t>
  </si>
  <si>
    <t>Наукове консультування установ, підприємств, організацій протягом не менше двох років (за умови наявності договору і акту впровадження)*</t>
  </si>
  <si>
    <t>Мелітополь, 2021</t>
  </si>
  <si>
    <t>Кількість розроблених за навчальний рік електронних навчальних курсів на Освітньому порталі, які відповідають встановленим критеріям*</t>
  </si>
  <si>
    <t>30(1ЕНК)</t>
  </si>
  <si>
    <t>3.</t>
  </si>
  <si>
    <t>Середній показник якості знань здобувачів вищої освіти з навчальних дисциплін НПП за результатами залишкових знань та незалежного заміру знань в сесію в НМЦ*</t>
  </si>
  <si>
    <t>Кількість цитувань НПП у системі Scopus за календарний рік</t>
  </si>
  <si>
    <t>Кількість цитувань НПП у системі Google Scholar за календарний рік</t>
  </si>
  <si>
    <t>3(1 цит.)</t>
  </si>
  <si>
    <r>
      <t>12.</t>
    </r>
    <r>
      <rPr>
        <sz val="7"/>
        <rFont val="Times New Roman"/>
        <family val="1"/>
        <charset val="204"/>
      </rPr>
      <t xml:space="preserve">      </t>
    </r>
    <r>
      <rPr>
        <sz val="12"/>
        <rFont val="Times New Roman"/>
        <family val="1"/>
        <charset val="204"/>
      </rPr>
      <t> </t>
    </r>
  </si>
  <si>
    <t>Закордонне стажування ННП у навчальному році з підвищенням кваліфікаціі (у переліку вказати кількість годин стажування) *</t>
  </si>
  <si>
    <t>1(за 1 годину)</t>
  </si>
  <si>
    <r>
      <t>Кількість студентів підготовлених викладачем, які отримали спортивну кваліфікацію у навчальному році</t>
    </r>
    <r>
      <rPr>
        <b/>
        <sz val="12"/>
        <rFont val="Times New Roman"/>
        <family val="1"/>
        <charset val="204"/>
      </rPr>
      <t xml:space="preserve"> *</t>
    </r>
    <r>
      <rPr>
        <sz val="12"/>
        <rFont val="Times New Roman"/>
        <family val="1"/>
        <charset val="204"/>
      </rPr>
      <t>:</t>
    </r>
  </si>
  <si>
    <t>заслужений майстер спорту</t>
  </si>
  <si>
    <t>майстер спорту міжнародного класу</t>
  </si>
  <si>
    <t>майстер спорту</t>
  </si>
  <si>
    <t>кандидат у майстри спорту</t>
  </si>
  <si>
    <t>250 (1 студ.)</t>
  </si>
  <si>
    <t>150 (1 студ.)</t>
  </si>
  <si>
    <t>50 (1 студ.)</t>
  </si>
  <si>
    <t>16.</t>
  </si>
  <si>
    <t>Встановлення рекорду світу, Європи, України на спротивних змаганнях з Олімпійських вів спорту</t>
  </si>
  <si>
    <t>500 (світу)</t>
  </si>
  <si>
    <t>250 (Європи)</t>
  </si>
  <si>
    <t>150 (України)</t>
  </si>
  <si>
    <r>
      <t>Кількість студентів, підготовлених НПП, які стали учасниками або переможцями різноманітних конкурсів (крім конкурсів наукових робіт) у навчальному році:</t>
    </r>
    <r>
      <rPr>
        <b/>
        <sz val="12"/>
        <rFont val="Times New Roman"/>
        <family val="1"/>
        <charset val="204"/>
      </rPr>
      <t>*</t>
    </r>
  </si>
  <si>
    <t>17.</t>
  </si>
  <si>
    <t>18.</t>
  </si>
  <si>
    <r>
      <t>21.</t>
    </r>
    <r>
      <rPr>
        <sz val="7"/>
        <rFont val="Times New Roman"/>
        <family val="1"/>
        <charset val="204"/>
      </rPr>
      <t xml:space="preserve">  </t>
    </r>
    <r>
      <rPr>
        <sz val="12"/>
        <rFont val="Times New Roman"/>
        <family val="1"/>
        <charset val="204"/>
      </rPr>
      <t> </t>
    </r>
  </si>
  <si>
    <r>
      <t>22.</t>
    </r>
    <r>
      <rPr>
        <sz val="7"/>
        <rFont val="Times New Roman"/>
        <family val="1"/>
        <charset val="204"/>
      </rPr>
      <t xml:space="preserve">  </t>
    </r>
    <r>
      <rPr>
        <sz val="12"/>
        <rFont val="Times New Roman"/>
        <family val="1"/>
        <charset val="204"/>
      </rPr>
      <t> </t>
    </r>
  </si>
  <si>
    <t>до 5 (1 публ.)</t>
  </si>
  <si>
    <t>23.</t>
  </si>
  <si>
    <t>1.1 Наукові публікації у періодичному виданні, яке включено до наукометричної бази Scopus у звітному навчальному році (у разі співавторства – з фіксованим відсотком власного внеску)*</t>
  </si>
  <si>
    <t>1.2. Наукові публікації у періодичному ви-данні, яке включено до наукометричної бази Web of Science Core Collection у звітному навчальному році (у разі співавторства співавторства – з фіксованим відсотком власного внеску)*</t>
  </si>
  <si>
    <t>3.1 Видання підручника, що рекомендований МОН або вченою радою університету (у разі співавторства – з фіксованим відсотком вла-сного внеску)*</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</si>
</sst>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name val="Arial"/>
    </font>
    <font>
      <sz val="12"/>
      <name val="Times New Roman"/>
      <family val="1"/>
      <charset val="204"/>
    </font>
    <font>
      <b/>
      <sz val="12"/>
      <name val="Times New Roman"/>
      <family val="1"/>
      <charset val="204"/>
    </font>
    <font>
      <b/>
      <sz val="11"/>
      <name val="Times New Roman"/>
      <family val="1"/>
      <charset val="204"/>
    </font>
    <font>
      <sz val="11"/>
      <name val="Times New Roman"/>
      <family val="1"/>
      <charset val="204"/>
    </font>
    <font>
      <sz val="11"/>
      <color indexed="8"/>
      <name val="Times New Roman"/>
      <family val="1"/>
      <charset val="204"/>
    </font>
    <font>
      <sz val="8"/>
      <name val="Arial"/>
      <family val="2"/>
      <charset val="204"/>
    </font>
    <font>
      <b/>
      <sz val="12"/>
      <color indexed="8"/>
      <name val="Times New Roman"/>
      <family val="1"/>
      <charset val="204"/>
    </font>
    <font>
      <b/>
      <sz val="14"/>
      <name val="Arial"/>
      <family val="2"/>
      <charset val="204"/>
    </font>
    <font>
      <sz val="14"/>
      <name val="Arial"/>
      <family val="2"/>
      <charset val="204"/>
    </font>
    <font>
      <b/>
      <sz val="16"/>
      <name val="Times New Roman"/>
      <family val="1"/>
      <charset val="204"/>
    </font>
    <font>
      <sz val="16"/>
      <name val="Times New Roman"/>
      <family val="1"/>
      <charset val="204"/>
    </font>
    <font>
      <b/>
      <sz val="26"/>
      <name val="Times New Roman"/>
      <family val="1"/>
      <charset val="204"/>
    </font>
    <font>
      <sz val="20"/>
      <name val="Arial"/>
      <family val="2"/>
      <charset val="204"/>
    </font>
    <font>
      <b/>
      <i/>
      <u/>
      <sz val="14"/>
      <name val="Calibri"/>
      <family val="2"/>
      <charset val="204"/>
    </font>
    <font>
      <b/>
      <i/>
      <u/>
      <sz val="14"/>
      <name val="Times New Roman"/>
      <family val="1"/>
      <charset val="204"/>
    </font>
    <font>
      <sz val="7"/>
      <name val="Times New Roman"/>
      <family val="1"/>
      <charset val="204"/>
    </font>
    <font>
      <b/>
      <i/>
      <sz val="11"/>
      <name val="Times New Roman"/>
      <family val="1"/>
      <charset val="204"/>
    </font>
    <font>
      <vertAlign val="superscript"/>
      <sz val="11"/>
      <name val="Times New Roman"/>
      <family val="1"/>
      <charset val="204"/>
    </font>
    <font>
      <vertAlign val="subscript"/>
      <sz val="11"/>
      <name val="Times New Roman"/>
      <family val="1"/>
      <charset val="204"/>
    </font>
    <font>
      <b/>
      <sz val="8"/>
      <name val="Times New Roman"/>
      <family val="1"/>
      <charset val="204"/>
    </font>
    <font>
      <sz val="11"/>
      <color indexed="10"/>
      <name val="Times New Roman"/>
      <family val="1"/>
      <charset val="204"/>
    </font>
    <font>
      <i/>
      <sz val="20"/>
      <name val="Arial"/>
      <family val="2"/>
      <charset val="204"/>
    </font>
    <font>
      <sz val="12"/>
      <name val="Symbol"/>
      <family val="1"/>
      <charset val="2"/>
    </font>
    <font>
      <b/>
      <sz val="14"/>
      <name val="Times New Roman"/>
      <family val="1"/>
      <charset val="204"/>
    </font>
    <font>
      <sz val="12"/>
      <color indexed="8"/>
      <name val="Times New Roman"/>
      <family val="1"/>
      <charset val="204"/>
    </font>
    <font>
      <sz val="7"/>
      <color indexed="8"/>
      <name val="Times New Roman"/>
      <family val="1"/>
      <charset val="204"/>
    </font>
    <font>
      <b/>
      <i/>
      <sz val="14"/>
      <name val="Times New Roman"/>
      <family val="1"/>
      <charset val="204"/>
    </font>
    <font>
      <sz val="12"/>
      <color theme="1"/>
      <name val="Calibri"/>
      <family val="2"/>
      <scheme val="minor"/>
    </font>
    <font>
      <b/>
      <sz val="12"/>
      <color theme="1"/>
      <name val="Times New Roman"/>
      <family val="1"/>
      <charset val="204"/>
    </font>
    <font>
      <sz val="10"/>
      <color theme="1"/>
      <name val="Calibri"/>
      <family val="2"/>
      <scheme val="minor"/>
    </font>
    <font>
      <sz val="12"/>
      <color rgb="FF000000"/>
      <name val="Times New Roman"/>
      <family val="1"/>
      <charset val="204"/>
    </font>
    <font>
      <sz val="12"/>
      <color rgb="FF000000"/>
      <name val="Symbol"/>
      <family val="1"/>
      <charset val="2"/>
    </font>
    <font>
      <b/>
      <sz val="10"/>
      <color theme="1"/>
      <name val="Times New Roman"/>
      <family val="1"/>
      <charset val="204"/>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200">
    <xf numFmtId="0" fontId="0" fillId="0" borderId="0" xfId="0"/>
    <xf numFmtId="0" fontId="4" fillId="0" borderId="0" xfId="0" applyFont="1"/>
    <xf numFmtId="0" fontId="4" fillId="0" borderId="1" xfId="0" applyFont="1" applyBorder="1" applyAlignment="1">
      <alignment wrapText="1"/>
    </xf>
    <xf numFmtId="0" fontId="5" fillId="0" borderId="0" xfId="0" applyFont="1" applyBorder="1" applyAlignment="1">
      <alignment horizont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2" fillId="0" borderId="1" xfId="0" applyFont="1" applyBorder="1"/>
    <xf numFmtId="0" fontId="7" fillId="0" borderId="1"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xf>
    <xf numFmtId="0" fontId="2" fillId="0" borderId="1" xfId="0" applyFont="1" applyFill="1" applyBorder="1" applyAlignment="1">
      <alignment horizontal="justify" vertical="top" wrapText="1"/>
    </xf>
    <xf numFmtId="0" fontId="1" fillId="2" borderId="1" xfId="0" applyFont="1" applyFill="1" applyBorder="1"/>
    <xf numFmtId="0" fontId="4" fillId="0" borderId="0" xfId="0" applyFont="1" applyBorder="1" applyAlignment="1">
      <alignment horizontal="justify" vertical="top" wrapText="1"/>
    </xf>
    <xf numFmtId="0" fontId="4" fillId="0" borderId="0" xfId="0" applyFont="1" applyBorder="1" applyAlignment="1">
      <alignment horizontal="center" wrapText="1"/>
    </xf>
    <xf numFmtId="0" fontId="2" fillId="0" borderId="1" xfId="0" applyFont="1" applyBorder="1" applyAlignment="1">
      <alignment horizontal="center" wrapText="1"/>
    </xf>
    <xf numFmtId="0" fontId="2"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applyAlignment="1">
      <alignment horizontal="center"/>
    </xf>
    <xf numFmtId="0" fontId="11" fillId="0" borderId="0" xfId="0" applyFont="1" applyAlignment="1">
      <alignment horizontal="left" indent="15"/>
    </xf>
    <xf numFmtId="0" fontId="4" fillId="0" borderId="2" xfId="0" applyFont="1" applyBorder="1" applyAlignment="1">
      <alignment horizontal="center" vertical="center" wrapText="1"/>
    </xf>
    <xf numFmtId="0" fontId="4"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4" fillId="3" borderId="1" xfId="0" applyFont="1" applyFill="1" applyBorder="1" applyAlignment="1">
      <alignment vertical="center" wrapText="1"/>
    </xf>
    <xf numFmtId="0" fontId="17" fillId="0" borderId="0" xfId="0" applyFont="1"/>
    <xf numFmtId="0" fontId="4" fillId="0" borderId="0" xfId="0" applyFont="1" applyAlignment="1">
      <alignment horizontal="justify" vertical="center"/>
    </xf>
    <xf numFmtId="49" fontId="4" fillId="0" borderId="0" xfId="0" applyNumberFormat="1" applyFont="1" applyAlignment="1">
      <alignment wrapText="1"/>
    </xf>
    <xf numFmtId="49" fontId="4" fillId="0" borderId="1" xfId="0" applyNumberFormat="1" applyFont="1" applyBorder="1" applyAlignment="1">
      <alignment horizontal="justify" vertical="center" wrapText="1"/>
    </xf>
    <xf numFmtId="0" fontId="1" fillId="0" borderId="0" xfId="0" applyFont="1" applyAlignment="1">
      <alignment horizontal="justify" vertical="center"/>
    </xf>
    <xf numFmtId="49" fontId="4" fillId="0" borderId="0" xfId="0" applyNumberFormat="1" applyFont="1"/>
    <xf numFmtId="0" fontId="4" fillId="4" borderId="1" xfId="0" applyFont="1" applyFill="1" applyBorder="1" applyAlignment="1">
      <alignment horizontal="center" vertical="center" wrapText="1"/>
    </xf>
    <xf numFmtId="0" fontId="4" fillId="0" borderId="0" xfId="0" applyFont="1" applyAlignment="1">
      <alignment horizontal="justify" vertical="center" wrapText="1"/>
    </xf>
    <xf numFmtId="0" fontId="0" fillId="0" borderId="0" xfId="0" applyAlignment="1">
      <alignment wrapText="1"/>
    </xf>
    <xf numFmtId="0" fontId="4" fillId="5" borderId="1" xfId="0" applyFont="1" applyFill="1" applyBorder="1" applyAlignment="1">
      <alignment vertical="center" wrapText="1"/>
    </xf>
    <xf numFmtId="0" fontId="3" fillId="5" borderId="2" xfId="0" applyFont="1" applyFill="1" applyBorder="1" applyAlignment="1">
      <alignment horizontal="center" vertical="center" wrapText="1"/>
    </xf>
    <xf numFmtId="0" fontId="4" fillId="0" borderId="3" xfId="0" applyFont="1" applyBorder="1" applyAlignment="1">
      <alignment vertical="center" wrapText="1"/>
    </xf>
    <xf numFmtId="0" fontId="4" fillId="5" borderId="4" xfId="0" applyFont="1" applyFill="1" applyBorder="1" applyAlignment="1">
      <alignment vertical="center" wrapText="1"/>
    </xf>
    <xf numFmtId="0" fontId="4" fillId="3" borderId="4" xfId="0" applyFont="1" applyFill="1" applyBorder="1" applyAlignment="1">
      <alignment vertical="center" wrapText="1"/>
    </xf>
    <xf numFmtId="0" fontId="28" fillId="0" borderId="0" xfId="0" applyFont="1"/>
    <xf numFmtId="0" fontId="29" fillId="0" borderId="0" xfId="0" applyFont="1"/>
    <xf numFmtId="0" fontId="4" fillId="5" borderId="15" xfId="0" applyFont="1" applyFill="1" applyBorder="1" applyAlignment="1" applyProtection="1">
      <alignment vertical="center" wrapText="1"/>
      <protection locked="0"/>
    </xf>
    <xf numFmtId="0" fontId="4" fillId="5" borderId="8" xfId="0" applyFont="1" applyFill="1" applyBorder="1" applyAlignment="1" applyProtection="1">
      <alignment vertical="center" wrapText="1"/>
      <protection locked="0"/>
    </xf>
    <xf numFmtId="0" fontId="4" fillId="5" borderId="9" xfId="0" applyFont="1" applyFill="1" applyBorder="1" applyAlignment="1" applyProtection="1">
      <alignment vertical="center" wrapText="1"/>
      <protection locked="0"/>
    </xf>
    <xf numFmtId="0" fontId="4" fillId="5" borderId="7" xfId="0" applyFont="1" applyFill="1" applyBorder="1" applyAlignment="1" applyProtection="1">
      <alignment vertical="center" wrapText="1"/>
      <protection locked="0"/>
    </xf>
    <xf numFmtId="0" fontId="4" fillId="5" borderId="6"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1" fillId="5" borderId="15" xfId="0" applyFont="1" applyFill="1" applyBorder="1" applyAlignment="1" applyProtection="1">
      <alignment vertical="center" wrapText="1"/>
      <protection locked="0"/>
    </xf>
    <xf numFmtId="0" fontId="1" fillId="5" borderId="8" xfId="0" applyFont="1" applyFill="1" applyBorder="1" applyAlignment="1" applyProtection="1">
      <alignment vertical="center" wrapText="1"/>
      <protection locked="0"/>
    </xf>
    <xf numFmtId="0" fontId="31" fillId="5" borderId="15" xfId="0" applyFont="1" applyFill="1" applyBorder="1" applyAlignment="1" applyProtection="1">
      <alignment vertical="center" wrapText="1"/>
      <protection locked="0"/>
    </xf>
    <xf numFmtId="0" fontId="1" fillId="5" borderId="7" xfId="0" applyFont="1" applyFill="1" applyBorder="1" applyAlignment="1" applyProtection="1">
      <alignment vertical="center" wrapText="1"/>
      <protection locked="0"/>
    </xf>
    <xf numFmtId="0" fontId="1" fillId="5" borderId="9" xfId="0" applyFont="1" applyFill="1" applyBorder="1" applyAlignment="1" applyProtection="1">
      <alignment horizontal="center" vertical="center" wrapText="1"/>
      <protection locked="0"/>
    </xf>
    <xf numFmtId="0" fontId="1" fillId="5" borderId="13" xfId="0" applyFont="1" applyFill="1" applyBorder="1" applyAlignment="1" applyProtection="1">
      <alignment vertical="center" wrapText="1"/>
      <protection locked="0"/>
    </xf>
    <xf numFmtId="0" fontId="4" fillId="0" borderId="0" xfId="0" applyFont="1" applyProtection="1"/>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4" fillId="0" borderId="0" xfId="0" applyFont="1" applyAlignment="1" applyProtection="1">
      <alignment wrapText="1"/>
    </xf>
    <xf numFmtId="0" fontId="1" fillId="0" borderId="5" xfId="0" applyFont="1" applyBorder="1" applyAlignment="1" applyProtection="1">
      <alignment horizontal="justify" vertical="center" wrapText="1"/>
    </xf>
    <xf numFmtId="0" fontId="1" fillId="0" borderId="0" xfId="0" applyFont="1" applyAlignment="1" applyProtection="1">
      <alignment horizontal="center" vertical="center"/>
    </xf>
    <xf numFmtId="0" fontId="4" fillId="3" borderId="8" xfId="0" applyFont="1" applyFill="1" applyBorder="1" applyAlignment="1" applyProtection="1">
      <alignment vertical="center" wrapText="1"/>
    </xf>
    <xf numFmtId="0" fontId="4" fillId="0" borderId="8" xfId="0" applyFont="1" applyBorder="1" applyAlignment="1" applyProtection="1">
      <alignment horizontal="center" vertical="center" wrapText="1"/>
    </xf>
    <xf numFmtId="0" fontId="4" fillId="0" borderId="8" xfId="0" applyFont="1" applyBorder="1" applyAlignment="1" applyProtection="1">
      <alignment vertical="center" wrapText="1"/>
    </xf>
    <xf numFmtId="0" fontId="30" fillId="0" borderId="0" xfId="0" applyFont="1" applyProtection="1"/>
    <xf numFmtId="0" fontId="1" fillId="0" borderId="1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5" xfId="0" applyFont="1" applyBorder="1" applyAlignment="1" applyProtection="1">
      <alignment vertical="center" wrapText="1"/>
    </xf>
    <xf numFmtId="0" fontId="1" fillId="0" borderId="5"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1" fillId="0" borderId="13" xfId="0" applyFont="1" applyBorder="1" applyAlignment="1" applyProtection="1">
      <alignment horizontal="justify" vertical="center" wrapText="1"/>
    </xf>
    <xf numFmtId="0" fontId="4" fillId="0" borderId="19" xfId="0" applyFont="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1" fillId="0" borderId="5" xfId="0" applyFont="1" applyBorder="1" applyAlignment="1" applyProtection="1">
      <alignment vertical="center" wrapText="1"/>
    </xf>
    <xf numFmtId="0" fontId="1" fillId="0" borderId="0" xfId="0" applyFont="1" applyProtection="1"/>
    <xf numFmtId="0" fontId="1" fillId="0" borderId="9" xfId="0" applyFont="1" applyBorder="1" applyAlignment="1" applyProtection="1">
      <alignment vertical="center" wrapText="1"/>
    </xf>
    <xf numFmtId="0" fontId="1" fillId="0" borderId="9" xfId="0" applyFont="1" applyBorder="1" applyAlignment="1" applyProtection="1">
      <alignment horizontal="center" vertical="center" wrapText="1"/>
    </xf>
    <xf numFmtId="0" fontId="4" fillId="0" borderId="9" xfId="0" applyFont="1" applyBorder="1" applyAlignment="1" applyProtection="1">
      <alignment vertical="center" wrapText="1"/>
    </xf>
    <xf numFmtId="0" fontId="1" fillId="0" borderId="15"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0" xfId="0" applyFont="1" applyBorder="1" applyAlignment="1" applyProtection="1">
      <alignment horizontal="center" vertical="center" wrapText="1"/>
    </xf>
    <xf numFmtId="0" fontId="4" fillId="3" borderId="9" xfId="0" applyFont="1" applyFill="1" applyBorder="1" applyAlignment="1" applyProtection="1">
      <alignment vertical="center" wrapText="1"/>
    </xf>
    <xf numFmtId="0" fontId="1" fillId="0" borderId="7" xfId="0" applyFont="1" applyBorder="1" applyAlignment="1" applyProtection="1">
      <alignment vertical="center" wrapText="1"/>
    </xf>
    <xf numFmtId="0" fontId="1" fillId="0" borderId="6" xfId="0" applyFont="1" applyBorder="1" applyAlignment="1" applyProtection="1">
      <alignment horizontal="center" vertical="center" wrapText="1"/>
    </xf>
    <xf numFmtId="0" fontId="4" fillId="0" borderId="7" xfId="0" applyFont="1" applyBorder="1" applyAlignment="1" applyProtection="1">
      <alignment vertical="center" wrapText="1"/>
    </xf>
    <xf numFmtId="0" fontId="1" fillId="0" borderId="7" xfId="0" applyFont="1" applyBorder="1" applyAlignment="1" applyProtection="1">
      <alignment horizontal="center" vertical="center" wrapText="1"/>
    </xf>
    <xf numFmtId="0" fontId="1" fillId="0" borderId="6" xfId="0" applyFont="1" applyBorder="1" applyAlignment="1" applyProtection="1">
      <alignment vertical="center" wrapText="1"/>
    </xf>
    <xf numFmtId="0" fontId="4" fillId="0" borderId="6" xfId="0" applyFont="1" applyBorder="1" applyAlignment="1" applyProtection="1">
      <alignment horizontal="center" vertical="center" wrapText="1"/>
    </xf>
    <xf numFmtId="0" fontId="1" fillId="0" borderId="9" xfId="0" applyFont="1" applyBorder="1" applyAlignment="1" applyProtection="1">
      <alignment horizontal="justify" vertical="center" wrapText="1"/>
    </xf>
    <xf numFmtId="0" fontId="1" fillId="0" borderId="15" xfId="0" applyFont="1" applyBorder="1" applyAlignment="1" applyProtection="1">
      <alignment horizontal="justify" vertical="center" wrapText="1"/>
    </xf>
    <xf numFmtId="0" fontId="1" fillId="0" borderId="17" xfId="0" applyFont="1" applyBorder="1" applyAlignment="1" applyProtection="1">
      <alignment wrapText="1"/>
    </xf>
    <xf numFmtId="0" fontId="1" fillId="0" borderId="19" xfId="0" applyFont="1" applyBorder="1" applyAlignment="1" applyProtection="1">
      <alignment horizontal="justify" vertical="center" wrapText="1"/>
    </xf>
    <xf numFmtId="0" fontId="4" fillId="0" borderId="13" xfId="0" applyFont="1" applyBorder="1" applyAlignment="1" applyProtection="1">
      <alignment horizontal="center" vertical="center" wrapText="1"/>
    </xf>
    <xf numFmtId="0" fontId="1" fillId="0" borderId="16" xfId="0" applyFont="1" applyBorder="1" applyAlignment="1" applyProtection="1">
      <alignment horizontal="justify" vertical="center" wrapText="1"/>
    </xf>
    <xf numFmtId="0" fontId="1" fillId="0" borderId="9" xfId="0" applyFont="1" applyBorder="1" applyAlignment="1" applyProtection="1">
      <alignment horizontal="center" vertical="center"/>
    </xf>
    <xf numFmtId="0" fontId="4" fillId="3" borderId="10" xfId="0" applyFont="1" applyFill="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0" borderId="21" xfId="0" applyFont="1" applyBorder="1" applyAlignment="1" applyProtection="1">
      <alignment vertical="center" wrapText="1"/>
    </xf>
    <xf numFmtId="0" fontId="1" fillId="0" borderId="15" xfId="0" applyFont="1" applyBorder="1" applyAlignment="1" applyProtection="1">
      <alignment horizontal="center" vertical="center"/>
    </xf>
    <xf numFmtId="0" fontId="1" fillId="0" borderId="20" xfId="0" applyFont="1" applyBorder="1" applyAlignment="1" applyProtection="1">
      <alignment vertical="center" wrapText="1"/>
    </xf>
    <xf numFmtId="0" fontId="1" fillId="0" borderId="8" xfId="0" applyFont="1" applyBorder="1" applyAlignment="1" applyProtection="1">
      <alignment horizontal="center" vertical="center"/>
    </xf>
    <xf numFmtId="0" fontId="1" fillId="0" borderId="21" xfId="0" applyFont="1" applyBorder="1" applyAlignment="1" applyProtection="1">
      <alignment wrapText="1"/>
    </xf>
    <xf numFmtId="0" fontId="1" fillId="0" borderId="17" xfId="0" applyFont="1" applyBorder="1" applyAlignment="1" applyProtection="1">
      <alignment horizontal="justify" vertical="center" wrapText="1"/>
    </xf>
    <xf numFmtId="0" fontId="1" fillId="0" borderId="7" xfId="0" applyFont="1" applyBorder="1" applyProtection="1"/>
    <xf numFmtId="0" fontId="1" fillId="3" borderId="13" xfId="0" applyFont="1" applyFill="1" applyBorder="1" applyAlignment="1" applyProtection="1">
      <alignment vertical="center" wrapText="1"/>
    </xf>
    <xf numFmtId="0" fontId="1" fillId="0" borderId="0" xfId="0" applyFont="1" applyAlignment="1" applyProtection="1">
      <alignment horizontal="justify" vertical="center" wrapText="1"/>
    </xf>
    <xf numFmtId="0" fontId="1" fillId="0" borderId="7" xfId="0" applyFont="1" applyBorder="1" applyAlignment="1" applyProtection="1">
      <alignment horizontal="center" vertical="center"/>
    </xf>
    <xf numFmtId="0" fontId="1" fillId="0" borderId="8" xfId="0" applyFont="1" applyBorder="1" applyAlignment="1" applyProtection="1">
      <alignment vertical="center" wrapText="1"/>
    </xf>
    <xf numFmtId="0" fontId="31" fillId="0" borderId="9" xfId="0" applyFont="1" applyBorder="1" applyAlignment="1" applyProtection="1">
      <alignment vertical="center" wrapText="1"/>
    </xf>
    <xf numFmtId="0" fontId="1" fillId="3" borderId="9" xfId="0" applyFont="1" applyFill="1" applyBorder="1" applyAlignment="1" applyProtection="1">
      <alignment vertical="center" wrapText="1"/>
    </xf>
    <xf numFmtId="0" fontId="31" fillId="0" borderId="15"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1" fillId="0" borderId="7" xfId="0" applyFont="1" applyBorder="1" applyAlignment="1" applyProtection="1">
      <alignment horizontal="justify" vertical="center" wrapText="1"/>
    </xf>
    <xf numFmtId="0" fontId="1" fillId="0" borderId="8"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 fillId="3" borderId="8" xfId="0" applyFont="1" applyFill="1" applyBorder="1" applyAlignment="1" applyProtection="1">
      <alignment vertical="center" wrapText="1"/>
    </xf>
    <xf numFmtId="0" fontId="4" fillId="3" borderId="15"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1" fillId="0" borderId="15" xfId="0" applyFont="1" applyBorder="1" applyAlignment="1" applyProtection="1">
      <alignment wrapText="1"/>
    </xf>
    <xf numFmtId="0" fontId="31" fillId="0" borderId="13" xfId="0" applyFont="1" applyBorder="1" applyAlignment="1" applyProtection="1">
      <alignment horizontal="center" vertical="center" wrapText="1"/>
    </xf>
    <xf numFmtId="0" fontId="31" fillId="0" borderId="8" xfId="0" applyFont="1" applyBorder="1" applyAlignment="1" applyProtection="1">
      <alignment horizontal="justify" vertical="center" wrapText="1"/>
    </xf>
    <xf numFmtId="0" fontId="32" fillId="0" borderId="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5" borderId="15"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13"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49" fontId="1" fillId="0" borderId="8" xfId="0" applyNumberFormat="1" applyFont="1" applyBorder="1" applyAlignment="1" applyProtection="1">
      <alignment horizontal="justify" vertical="center" wrapText="1"/>
    </xf>
    <xf numFmtId="0" fontId="1" fillId="3" borderId="9" xfId="0" applyFont="1" applyFill="1" applyBorder="1" applyAlignment="1" applyProtection="1">
      <alignment horizontal="center" vertical="center" wrapText="1"/>
    </xf>
    <xf numFmtId="0" fontId="23" fillId="0" borderId="15" xfId="0" applyFont="1" applyBorder="1" applyAlignment="1" applyProtection="1">
      <alignment horizontal="left" vertical="center" wrapText="1"/>
    </xf>
    <xf numFmtId="0" fontId="1" fillId="0" borderId="19" xfId="0" applyFont="1" applyBorder="1" applyAlignment="1" applyProtection="1">
      <alignment horizontal="center" vertical="center" wrapText="1"/>
    </xf>
    <xf numFmtId="0" fontId="23" fillId="0" borderId="7" xfId="0" applyFont="1" applyBorder="1" applyAlignment="1" applyProtection="1">
      <alignment horizontal="left" vertical="center" wrapText="1"/>
    </xf>
    <xf numFmtId="0" fontId="1" fillId="0" borderId="18" xfId="0" applyFont="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0" borderId="0" xfId="0" applyFont="1" applyAlignment="1" applyProtection="1">
      <alignment wrapText="1"/>
    </xf>
    <xf numFmtId="0" fontId="1" fillId="3" borderId="15" xfId="0" applyFont="1" applyFill="1" applyBorder="1" applyAlignment="1" applyProtection="1">
      <alignment horizontal="center" vertical="center" wrapText="1"/>
    </xf>
    <xf numFmtId="0" fontId="1" fillId="3" borderId="15" xfId="0" applyFont="1" applyFill="1" applyBorder="1" applyAlignment="1" applyProtection="1">
      <alignment vertical="center" wrapText="1"/>
    </xf>
    <xf numFmtId="0" fontId="24" fillId="0" borderId="6" xfId="0" applyFont="1" applyBorder="1" applyAlignment="1" applyProtection="1">
      <alignment vertical="center" wrapText="1"/>
    </xf>
    <xf numFmtId="0" fontId="30" fillId="0" borderId="0" xfId="0" applyFont="1" applyAlignment="1" applyProtection="1">
      <alignment wrapText="1"/>
    </xf>
    <xf numFmtId="0" fontId="22" fillId="0" borderId="0" xfId="0" applyFont="1" applyAlignment="1">
      <alignment horizontal="center"/>
    </xf>
    <xf numFmtId="0" fontId="13" fillId="0" borderId="0" xfId="0" applyFont="1" applyAlignment="1">
      <alignment horizontal="center"/>
    </xf>
    <xf numFmtId="0" fontId="15" fillId="0" borderId="0" xfId="0" applyFont="1" applyAlignment="1" applyProtection="1">
      <alignment horizontal="left" vertical="center"/>
    </xf>
    <xf numFmtId="0" fontId="33" fillId="0" borderId="16"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7" fillId="0" borderId="18" xfId="0" applyFont="1" applyBorder="1" applyAlignment="1" applyProtection="1">
      <alignment horizontal="center" vertical="center"/>
    </xf>
    <xf numFmtId="0" fontId="1" fillId="0" borderId="16"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9" xfId="0" applyFont="1" applyBorder="1" applyAlignment="1" applyProtection="1">
      <alignment vertical="center" wrapText="1"/>
    </xf>
    <xf numFmtId="0" fontId="1" fillId="0" borderId="7" xfId="0" applyFont="1" applyBorder="1" applyAlignment="1" applyProtection="1">
      <alignment vertical="center" wrapText="1"/>
    </xf>
    <xf numFmtId="0" fontId="1" fillId="0" borderId="8" xfId="0" applyFont="1" applyBorder="1" applyAlignment="1" applyProtection="1">
      <alignment vertical="center" wrapText="1"/>
    </xf>
    <xf numFmtId="0" fontId="4" fillId="0" borderId="0" xfId="0" applyFont="1" applyAlignment="1" applyProtection="1">
      <alignment horizontal="left" vertical="center"/>
    </xf>
    <xf numFmtId="0" fontId="24" fillId="0" borderId="18" xfId="0" applyFont="1" applyBorder="1" applyAlignment="1" applyProtection="1">
      <alignment horizontal="center"/>
    </xf>
    <xf numFmtId="0" fontId="1" fillId="0" borderId="8" xfId="0" applyFont="1" applyBorder="1" applyAlignment="1" applyProtection="1">
      <alignment horizontal="justify" vertical="center" wrapText="1"/>
    </xf>
    <xf numFmtId="0" fontId="1" fillId="0" borderId="7" xfId="0" applyFont="1" applyBorder="1" applyAlignment="1" applyProtection="1">
      <alignment horizontal="justify" vertical="center" wrapText="1"/>
    </xf>
    <xf numFmtId="0" fontId="24" fillId="0" borderId="21" xfId="0" applyFont="1" applyBorder="1" applyAlignment="1" applyProtection="1">
      <alignment vertical="center" wrapText="1"/>
    </xf>
    <xf numFmtId="0" fontId="24" fillId="0" borderId="18" xfId="0" applyFont="1" applyBorder="1" applyAlignment="1" applyProtection="1">
      <alignment vertical="center" wrapText="1"/>
    </xf>
    <xf numFmtId="0" fontId="24" fillId="0" borderId="6" xfId="0" applyFont="1" applyBorder="1" applyAlignment="1" applyProtection="1">
      <alignment vertical="center" wrapText="1"/>
    </xf>
    <xf numFmtId="0" fontId="24" fillId="0" borderId="19" xfId="0" applyFont="1" applyBorder="1" applyAlignment="1" applyProtection="1">
      <alignment vertical="center" wrapText="1"/>
    </xf>
    <xf numFmtId="0" fontId="24" fillId="0" borderId="13" xfId="0" applyFont="1" applyBorder="1" applyAlignment="1" applyProtection="1">
      <alignment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24" xfId="0" applyFont="1" applyBorder="1" applyAlignment="1">
      <alignment horizontal="left" vertical="center"/>
    </xf>
    <xf numFmtId="0" fontId="4" fillId="0" borderId="24" xfId="0" applyFont="1" applyBorder="1" applyAlignment="1">
      <alignment horizontal="left" vertical="center"/>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2085975</xdr:colOff>
      <xdr:row>5</xdr:row>
      <xdr:rowOff>38100</xdr:rowOff>
    </xdr:to>
    <xdr:pic>
      <xdr:nvPicPr>
        <xdr:cNvPr id="1169" name="Рисунок 1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1466850"/>
          <a:ext cx="20859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view="pageBreakPreview" topLeftCell="A10" zoomScale="70" zoomScaleNormal="75" zoomScaleSheetLayoutView="70" workbookViewId="0">
      <selection activeCell="E35" sqref="E35"/>
    </sheetView>
  </sheetViews>
  <sheetFormatPr defaultRowHeight="12.75" x14ac:dyDescent="0.2"/>
  <cols>
    <col min="1" max="1" width="2.42578125" customWidth="1"/>
  </cols>
  <sheetData>
    <row r="1" spans="5:10" s="49" customFormat="1" ht="15.75" x14ac:dyDescent="0.25">
      <c r="F1" s="19" t="s">
        <v>17</v>
      </c>
    </row>
    <row r="2" spans="5:10" s="49" customFormat="1" ht="15.75" x14ac:dyDescent="0.25">
      <c r="F2" s="19" t="s">
        <v>18</v>
      </c>
    </row>
    <row r="3" spans="5:10" s="49" customFormat="1" ht="15.75" x14ac:dyDescent="0.25">
      <c r="E3" s="50" t="s">
        <v>74</v>
      </c>
      <c r="F3" s="19"/>
    </row>
    <row r="4" spans="5:10" ht="15.75" x14ac:dyDescent="0.25">
      <c r="F4" s="19"/>
    </row>
    <row r="5" spans="5:10" ht="15.75" x14ac:dyDescent="0.25">
      <c r="F5" s="19"/>
    </row>
    <row r="6" spans="5:10" ht="15.75" x14ac:dyDescent="0.25">
      <c r="F6" s="19"/>
    </row>
    <row r="7" spans="5:10" ht="15.75" x14ac:dyDescent="0.25">
      <c r="F7" s="19"/>
    </row>
    <row r="8" spans="5:10" ht="18" x14ac:dyDescent="0.25">
      <c r="G8" s="20" t="s">
        <v>19</v>
      </c>
      <c r="H8" s="20"/>
    </row>
    <row r="9" spans="5:10" ht="20.25" x14ac:dyDescent="0.3">
      <c r="G9" s="21" t="s">
        <v>20</v>
      </c>
      <c r="H9" s="21"/>
      <c r="I9" s="21"/>
      <c r="J9" s="22"/>
    </row>
    <row r="10" spans="5:10" ht="20.25" x14ac:dyDescent="0.3">
      <c r="G10" s="21" t="s">
        <v>21</v>
      </c>
      <c r="H10" s="21"/>
      <c r="I10" s="21"/>
      <c r="J10" s="23"/>
    </row>
    <row r="11" spans="5:10" ht="20.25" x14ac:dyDescent="0.3">
      <c r="F11" s="23"/>
      <c r="J11" s="23"/>
    </row>
    <row r="12" spans="5:10" ht="20.25" x14ac:dyDescent="0.3">
      <c r="F12" s="23"/>
      <c r="J12" s="23"/>
    </row>
    <row r="13" spans="5:10" ht="20.25" x14ac:dyDescent="0.3">
      <c r="F13" s="22"/>
    </row>
    <row r="14" spans="5:10" ht="15.75" x14ac:dyDescent="0.25">
      <c r="F14" s="19"/>
    </row>
    <row r="15" spans="5:10" ht="15.75" x14ac:dyDescent="0.25">
      <c r="F15" s="19"/>
    </row>
    <row r="16" spans="5:10" ht="15.75" x14ac:dyDescent="0.25">
      <c r="F16" s="19"/>
    </row>
    <row r="17" spans="1:10" ht="15.75" x14ac:dyDescent="0.25">
      <c r="F17" s="19"/>
    </row>
    <row r="18" spans="1:10" ht="15.75" x14ac:dyDescent="0.25">
      <c r="F18" s="19"/>
    </row>
    <row r="19" spans="1:10" ht="15.75" x14ac:dyDescent="0.25">
      <c r="F19" s="19"/>
    </row>
    <row r="20" spans="1:10" ht="15.75" x14ac:dyDescent="0.25">
      <c r="F20" s="19"/>
    </row>
    <row r="21" spans="1:10" ht="33" x14ac:dyDescent="0.45">
      <c r="F21" s="24" t="s">
        <v>75</v>
      </c>
    </row>
    <row r="22" spans="1:10" ht="33" x14ac:dyDescent="0.45">
      <c r="F22" s="24" t="s">
        <v>76</v>
      </c>
    </row>
    <row r="23" spans="1:10" ht="36" customHeight="1" x14ac:dyDescent="0.35">
      <c r="A23" s="158" t="s">
        <v>77</v>
      </c>
      <c r="B23" s="159"/>
      <c r="C23" s="159"/>
      <c r="D23" s="159"/>
      <c r="E23" s="159"/>
      <c r="F23" s="159"/>
      <c r="G23" s="159"/>
      <c r="H23" s="159"/>
      <c r="I23" s="159"/>
      <c r="J23" s="159"/>
    </row>
    <row r="24" spans="1:10" ht="15.75" x14ac:dyDescent="0.25">
      <c r="F24" s="19"/>
    </row>
    <row r="25" spans="1:10" ht="15.75" x14ac:dyDescent="0.25">
      <c r="F25" s="19"/>
    </row>
    <row r="26" spans="1:10" ht="15.75" x14ac:dyDescent="0.25">
      <c r="F26" s="19"/>
    </row>
    <row r="27" spans="1:10" ht="15.75" x14ac:dyDescent="0.25">
      <c r="F27" s="19"/>
    </row>
    <row r="28" spans="1:10" ht="15.75" x14ac:dyDescent="0.25">
      <c r="F28" s="19"/>
    </row>
    <row r="29" spans="1:10" ht="15.75" x14ac:dyDescent="0.25">
      <c r="F29" s="19"/>
    </row>
    <row r="30" spans="1:10" ht="15.75" x14ac:dyDescent="0.25">
      <c r="F30" s="19"/>
    </row>
    <row r="31" spans="1:10" ht="20.25" x14ac:dyDescent="0.3">
      <c r="F31" s="25"/>
    </row>
    <row r="32" spans="1:10" ht="20.25" x14ac:dyDescent="0.3">
      <c r="F32" s="25"/>
    </row>
    <row r="33" spans="5:6" ht="20.25" x14ac:dyDescent="0.3">
      <c r="F33" s="25"/>
    </row>
    <row r="34" spans="5:6" ht="15.75" x14ac:dyDescent="0.25">
      <c r="F34" s="19"/>
    </row>
    <row r="35" spans="5:6" ht="15.75" x14ac:dyDescent="0.25">
      <c r="E35" s="15" t="s">
        <v>242</v>
      </c>
      <c r="F35" s="19"/>
    </row>
    <row r="36" spans="5:6" ht="15.75" x14ac:dyDescent="0.25">
      <c r="F36" s="19"/>
    </row>
    <row r="37" spans="5:6" ht="15.75" x14ac:dyDescent="0.25">
      <c r="F37" s="19"/>
    </row>
    <row r="38" spans="5:6" ht="15.75" x14ac:dyDescent="0.25">
      <c r="F38" s="19"/>
    </row>
    <row r="39" spans="5:6" ht="15.75" x14ac:dyDescent="0.25">
      <c r="F39" s="19"/>
    </row>
    <row r="40" spans="5:6" ht="15.75" x14ac:dyDescent="0.25">
      <c r="F40" s="19"/>
    </row>
    <row r="41" spans="5:6" ht="15.75" x14ac:dyDescent="0.25">
      <c r="F41" s="19"/>
    </row>
  </sheetData>
  <mergeCells count="1">
    <mergeCell ref="A23:J23"/>
  </mergeCells>
  <phoneticPr fontId="6" type="noConversion"/>
  <pageMargins left="0.75" right="0.75" top="1" bottom="1" header="0.5" footer="0.5"/>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opLeftCell="A7" zoomScale="115" zoomScaleNormal="115" zoomScaleSheetLayoutView="190" workbookViewId="0">
      <selection activeCell="B9" sqref="B9"/>
    </sheetView>
  </sheetViews>
  <sheetFormatPr defaultColWidth="8.85546875" defaultRowHeight="12.75" x14ac:dyDescent="0.2"/>
  <cols>
    <col min="1" max="1" width="3.5703125" style="75" customWidth="1"/>
    <col min="2" max="2" width="37.85546875" style="75" customWidth="1"/>
    <col min="3" max="3" width="11.85546875" style="157" customWidth="1"/>
    <col min="4" max="4" width="12.7109375" style="75" customWidth="1"/>
    <col min="5" max="6" width="12.140625" style="75" customWidth="1"/>
    <col min="7" max="16384" width="8.85546875" style="75"/>
  </cols>
  <sheetData>
    <row r="1" spans="1:6" s="64" customFormat="1" ht="19.5" x14ac:dyDescent="0.25">
      <c r="A1" s="160" t="s">
        <v>85</v>
      </c>
      <c r="B1" s="160"/>
      <c r="C1" s="160"/>
      <c r="D1" s="160"/>
      <c r="E1" s="160"/>
      <c r="F1" s="160"/>
    </row>
    <row r="2" spans="1:6" s="64" customFormat="1" ht="15.75" customHeight="1" thickBot="1" x14ac:dyDescent="0.3">
      <c r="A2" s="168" t="s">
        <v>78</v>
      </c>
      <c r="B2" s="168"/>
      <c r="C2" s="168"/>
      <c r="D2" s="168"/>
      <c r="E2" s="168"/>
      <c r="F2" s="168"/>
    </row>
    <row r="3" spans="1:6" s="69" customFormat="1" ht="41.25" customHeight="1" thickBot="1" x14ac:dyDescent="0.3">
      <c r="A3" s="65" t="s">
        <v>2</v>
      </c>
      <c r="B3" s="66" t="s">
        <v>0</v>
      </c>
      <c r="C3" s="66" t="s">
        <v>3</v>
      </c>
      <c r="D3" s="67" t="s">
        <v>4</v>
      </c>
      <c r="E3" s="66" t="s">
        <v>5</v>
      </c>
      <c r="F3" s="68" t="s">
        <v>6</v>
      </c>
    </row>
    <row r="4" spans="1:6" ht="16.149999999999999" customHeight="1" thickBot="1" x14ac:dyDescent="0.25">
      <c r="A4" s="161" t="s">
        <v>78</v>
      </c>
      <c r="B4" s="162"/>
      <c r="C4" s="162"/>
      <c r="D4" s="162"/>
      <c r="E4" s="162"/>
      <c r="F4" s="163"/>
    </row>
    <row r="5" spans="1:6" ht="90.75" customHeight="1" thickBot="1" x14ac:dyDescent="0.25">
      <c r="A5" s="164" t="s">
        <v>86</v>
      </c>
      <c r="B5" s="89" t="s">
        <v>273</v>
      </c>
      <c r="C5" s="90" t="s">
        <v>141</v>
      </c>
      <c r="D5" s="62"/>
      <c r="E5" s="90">
        <f>D5*200</f>
        <v>0</v>
      </c>
      <c r="F5" s="90"/>
    </row>
    <row r="6" spans="1:6" ht="126" customHeight="1" thickBot="1" x14ac:dyDescent="0.25">
      <c r="A6" s="165"/>
      <c r="B6" s="92" t="s">
        <v>274</v>
      </c>
      <c r="C6" s="77" t="s">
        <v>142</v>
      </c>
      <c r="D6" s="139"/>
      <c r="E6" s="90">
        <f>D6*150</f>
        <v>0</v>
      </c>
      <c r="F6" s="76"/>
    </row>
    <row r="7" spans="1:6" ht="96" customHeight="1" thickBot="1" x14ac:dyDescent="0.25">
      <c r="A7" s="90" t="s">
        <v>87</v>
      </c>
      <c r="B7" s="121" t="s">
        <v>164</v>
      </c>
      <c r="C7" s="80" t="s">
        <v>155</v>
      </c>
      <c r="D7" s="140"/>
      <c r="E7" s="90">
        <f>D7*25</f>
        <v>0</v>
      </c>
      <c r="F7" s="127"/>
    </row>
    <row r="8" spans="1:6" ht="82.5" customHeight="1" thickBot="1" x14ac:dyDescent="0.25">
      <c r="A8" s="164" t="s">
        <v>88</v>
      </c>
      <c r="B8" s="92" t="s">
        <v>275</v>
      </c>
      <c r="C8" s="77" t="s">
        <v>229</v>
      </c>
      <c r="D8" s="139"/>
      <c r="E8" s="90">
        <f>D8*20</f>
        <v>0</v>
      </c>
      <c r="F8" s="76"/>
    </row>
    <row r="9" spans="1:6" ht="78" customHeight="1" thickBot="1" x14ac:dyDescent="0.25">
      <c r="A9" s="165"/>
      <c r="B9" s="121" t="s">
        <v>156</v>
      </c>
      <c r="C9" s="80" t="s">
        <v>214</v>
      </c>
      <c r="D9" s="140"/>
      <c r="E9" s="90">
        <f>D9*15</f>
        <v>0</v>
      </c>
      <c r="F9" s="127"/>
    </row>
    <row r="10" spans="1:6" ht="67.5" customHeight="1" thickBot="1" x14ac:dyDescent="0.25">
      <c r="A10" s="165"/>
      <c r="B10" s="89" t="s">
        <v>163</v>
      </c>
      <c r="C10" s="90"/>
      <c r="D10" s="123"/>
      <c r="E10" s="90"/>
      <c r="F10" s="89"/>
    </row>
    <row r="11" spans="1:6" ht="28.5" customHeight="1" thickBot="1" x14ac:dyDescent="0.25">
      <c r="A11" s="165"/>
      <c r="B11" s="92" t="s">
        <v>89</v>
      </c>
      <c r="C11" s="76" t="s">
        <v>151</v>
      </c>
      <c r="D11" s="58"/>
      <c r="E11" s="76">
        <f>D11*50</f>
        <v>0</v>
      </c>
      <c r="F11" s="92"/>
    </row>
    <row r="12" spans="1:6" ht="30" customHeight="1" thickBot="1" x14ac:dyDescent="0.25">
      <c r="A12" s="165"/>
      <c r="B12" s="145" t="s">
        <v>157</v>
      </c>
      <c r="C12" s="127" t="s">
        <v>143</v>
      </c>
      <c r="D12" s="59"/>
      <c r="E12" s="127">
        <f>D12*10</f>
        <v>0</v>
      </c>
      <c r="F12" s="121"/>
    </row>
    <row r="13" spans="1:6" ht="87" customHeight="1" thickBot="1" x14ac:dyDescent="0.25">
      <c r="A13" s="90" t="s">
        <v>90</v>
      </c>
      <c r="B13" s="89" t="s">
        <v>162</v>
      </c>
      <c r="C13" s="76" t="s">
        <v>144</v>
      </c>
      <c r="D13" s="62"/>
      <c r="E13" s="90">
        <f>D13*50</f>
        <v>0</v>
      </c>
      <c r="F13" s="90"/>
    </row>
    <row r="14" spans="1:6" ht="67.5" customHeight="1" thickBot="1" x14ac:dyDescent="0.3">
      <c r="A14" s="169" t="s">
        <v>91</v>
      </c>
      <c r="B14" s="89" t="s">
        <v>161</v>
      </c>
      <c r="C14" s="88"/>
      <c r="D14" s="146"/>
      <c r="E14" s="90"/>
      <c r="F14" s="90"/>
    </row>
    <row r="15" spans="1:6" ht="40.5" customHeight="1" thickBot="1" x14ac:dyDescent="0.25">
      <c r="A15" s="170"/>
      <c r="B15" s="147" t="s">
        <v>92</v>
      </c>
      <c r="C15" s="148" t="s">
        <v>215</v>
      </c>
      <c r="D15" s="139"/>
      <c r="E15" s="76">
        <f>D15*50</f>
        <v>0</v>
      </c>
      <c r="F15" s="76"/>
    </row>
    <row r="16" spans="1:6" ht="32.25" thickBot="1" x14ac:dyDescent="0.25">
      <c r="A16" s="170"/>
      <c r="B16" s="149" t="s">
        <v>93</v>
      </c>
      <c r="C16" s="150" t="s">
        <v>216</v>
      </c>
      <c r="D16" s="141"/>
      <c r="E16" s="127">
        <f>D16*10</f>
        <v>0</v>
      </c>
      <c r="F16" s="99"/>
    </row>
    <row r="17" spans="1:6" ht="38.25" customHeight="1" thickBot="1" x14ac:dyDescent="0.25">
      <c r="A17" s="171"/>
      <c r="B17" s="92" t="s">
        <v>160</v>
      </c>
      <c r="C17" s="148">
        <v>250</v>
      </c>
      <c r="D17" s="139"/>
      <c r="E17" s="90">
        <f>D17*250</f>
        <v>0</v>
      </c>
      <c r="F17" s="76"/>
    </row>
    <row r="18" spans="1:6" ht="132" customHeight="1" thickBot="1" x14ac:dyDescent="0.25">
      <c r="A18" s="76" t="s">
        <v>94</v>
      </c>
      <c r="B18" s="92" t="s">
        <v>159</v>
      </c>
      <c r="C18" s="77" t="s">
        <v>217</v>
      </c>
      <c r="D18" s="139"/>
      <c r="E18" s="76">
        <f>D18*50</f>
        <v>0</v>
      </c>
      <c r="F18" s="76"/>
    </row>
    <row r="19" spans="1:6" ht="79.5" thickBot="1" x14ac:dyDescent="0.25">
      <c r="A19" s="99" t="s">
        <v>95</v>
      </c>
      <c r="B19" s="100" t="s">
        <v>158</v>
      </c>
      <c r="C19" s="151">
        <v>500</v>
      </c>
      <c r="D19" s="142"/>
      <c r="E19" s="127">
        <f>D19*500</f>
        <v>0</v>
      </c>
      <c r="F19" s="97"/>
    </row>
    <row r="20" spans="1:6" ht="79.5" thickBot="1" x14ac:dyDescent="0.25">
      <c r="A20" s="164" t="s">
        <v>96</v>
      </c>
      <c r="B20" s="92" t="s">
        <v>165</v>
      </c>
      <c r="C20" s="77">
        <v>50</v>
      </c>
      <c r="D20" s="143"/>
      <c r="E20" s="90">
        <f>D20*50</f>
        <v>0</v>
      </c>
      <c r="F20" s="77"/>
    </row>
    <row r="21" spans="1:6" ht="79.5" thickBot="1" x14ac:dyDescent="0.25">
      <c r="A21" s="172"/>
      <c r="B21" s="100" t="s">
        <v>166</v>
      </c>
      <c r="C21" s="97">
        <v>20</v>
      </c>
      <c r="D21" s="142"/>
      <c r="E21" s="90">
        <f>D21*20</f>
        <v>0</v>
      </c>
      <c r="F21" s="97"/>
    </row>
    <row r="22" spans="1:6" ht="62.25" customHeight="1" thickBot="1" x14ac:dyDescent="0.25">
      <c r="A22" s="164" t="s">
        <v>97</v>
      </c>
      <c r="B22" s="173" t="s">
        <v>167</v>
      </c>
      <c r="C22" s="76" t="s">
        <v>218</v>
      </c>
      <c r="D22" s="58"/>
      <c r="E22" s="76">
        <f>D22*25</f>
        <v>0</v>
      </c>
      <c r="F22" s="92"/>
    </row>
    <row r="23" spans="1:6" ht="32.25" thickBot="1" x14ac:dyDescent="0.25">
      <c r="A23" s="165"/>
      <c r="B23" s="174"/>
      <c r="C23" s="97" t="s">
        <v>219</v>
      </c>
      <c r="D23" s="61"/>
      <c r="E23" s="127">
        <f>D23*50</f>
        <v>0</v>
      </c>
      <c r="F23" s="96"/>
    </row>
    <row r="24" spans="1:6" ht="45" customHeight="1" thickBot="1" x14ac:dyDescent="0.25">
      <c r="A24" s="172"/>
      <c r="B24" s="100" t="s">
        <v>168</v>
      </c>
      <c r="C24" s="97">
        <v>10</v>
      </c>
      <c r="D24" s="142"/>
      <c r="E24" s="90">
        <f>D24*10</f>
        <v>0</v>
      </c>
      <c r="F24" s="97"/>
    </row>
    <row r="25" spans="1:6" ht="177" customHeight="1" thickBot="1" x14ac:dyDescent="0.25">
      <c r="A25" s="99" t="s">
        <v>98</v>
      </c>
      <c r="B25" s="100" t="s">
        <v>169</v>
      </c>
      <c r="C25" s="97">
        <v>50</v>
      </c>
      <c r="D25" s="142"/>
      <c r="E25" s="90">
        <f>D25*50</f>
        <v>0</v>
      </c>
      <c r="F25" s="97"/>
    </row>
    <row r="26" spans="1:6" ht="28.5" customHeight="1" thickBot="1" x14ac:dyDescent="0.25">
      <c r="A26" s="164" t="s">
        <v>99</v>
      </c>
      <c r="B26" s="100" t="s">
        <v>170</v>
      </c>
      <c r="C26" s="97">
        <v>10</v>
      </c>
      <c r="D26" s="142"/>
      <c r="E26" s="90">
        <f>D26*10</f>
        <v>0</v>
      </c>
      <c r="F26" s="97"/>
    </row>
    <row r="27" spans="1:6" ht="42.75" customHeight="1" thickBot="1" x14ac:dyDescent="0.25">
      <c r="A27" s="172"/>
      <c r="B27" s="100" t="s">
        <v>171</v>
      </c>
      <c r="C27" s="97">
        <v>10</v>
      </c>
      <c r="D27" s="142"/>
      <c r="E27" s="90">
        <f>D27*10</f>
        <v>0</v>
      </c>
      <c r="F27" s="97"/>
    </row>
    <row r="28" spans="1:6" ht="66" customHeight="1" thickBot="1" x14ac:dyDescent="0.25">
      <c r="A28" s="164" t="s">
        <v>100</v>
      </c>
      <c r="B28" s="103" t="s">
        <v>172</v>
      </c>
      <c r="C28" s="80"/>
      <c r="D28" s="152"/>
      <c r="E28" s="90"/>
      <c r="F28" s="80"/>
    </row>
    <row r="29" spans="1:6" ht="24" customHeight="1" thickBot="1" x14ac:dyDescent="0.25">
      <c r="A29" s="165"/>
      <c r="B29" s="111" t="s">
        <v>173</v>
      </c>
      <c r="C29" s="112" t="s">
        <v>175</v>
      </c>
      <c r="D29" s="143"/>
      <c r="E29" s="76">
        <f>D29*50</f>
        <v>0</v>
      </c>
      <c r="F29" s="77"/>
    </row>
    <row r="30" spans="1:6" ht="20.25" customHeight="1" thickBot="1" x14ac:dyDescent="0.3">
      <c r="A30" s="172"/>
      <c r="B30" s="153" t="s">
        <v>174</v>
      </c>
      <c r="C30" s="120" t="s">
        <v>176</v>
      </c>
      <c r="D30" s="144"/>
      <c r="E30" s="76">
        <f>D30*100</f>
        <v>0</v>
      </c>
      <c r="F30" s="80"/>
    </row>
    <row r="31" spans="1:6" ht="95.25" customHeight="1" thickBot="1" x14ac:dyDescent="0.25">
      <c r="A31" s="90" t="s">
        <v>101</v>
      </c>
      <c r="B31" s="89" t="s">
        <v>177</v>
      </c>
      <c r="C31" s="80" t="s">
        <v>220</v>
      </c>
      <c r="D31" s="62"/>
      <c r="E31" s="90">
        <f>D31*5</f>
        <v>0</v>
      </c>
      <c r="F31" s="90"/>
    </row>
    <row r="32" spans="1:6" ht="99.75" customHeight="1" thickBot="1" x14ac:dyDescent="0.25">
      <c r="A32" s="164" t="s">
        <v>102</v>
      </c>
      <c r="B32" s="92" t="s">
        <v>178</v>
      </c>
      <c r="C32" s="77" t="s">
        <v>221</v>
      </c>
      <c r="D32" s="139"/>
      <c r="E32" s="90">
        <f>D32*75</f>
        <v>0</v>
      </c>
      <c r="F32" s="76"/>
    </row>
    <row r="33" spans="1:6" ht="36.75" customHeight="1" thickBot="1" x14ac:dyDescent="0.25">
      <c r="A33" s="165"/>
      <c r="B33" s="175" t="s">
        <v>179</v>
      </c>
      <c r="C33" s="76" t="s">
        <v>103</v>
      </c>
      <c r="D33" s="58"/>
      <c r="E33" s="76">
        <f>D33*25</f>
        <v>0</v>
      </c>
      <c r="F33" s="92"/>
    </row>
    <row r="34" spans="1:6" ht="57.75" customHeight="1" thickBot="1" x14ac:dyDescent="0.25">
      <c r="A34" s="165"/>
      <c r="B34" s="174"/>
      <c r="C34" s="97" t="s">
        <v>104</v>
      </c>
      <c r="D34" s="61"/>
      <c r="E34" s="127">
        <f>D34*50</f>
        <v>0</v>
      </c>
      <c r="F34" s="96"/>
    </row>
    <row r="35" spans="1:6" ht="81" customHeight="1" thickBot="1" x14ac:dyDescent="0.25">
      <c r="A35" s="165"/>
      <c r="B35" s="89" t="s">
        <v>180</v>
      </c>
      <c r="C35" s="80" t="s">
        <v>222</v>
      </c>
      <c r="D35" s="62"/>
      <c r="E35" s="90">
        <f>D35*10</f>
        <v>0</v>
      </c>
      <c r="F35" s="90"/>
    </row>
    <row r="36" spans="1:6" ht="32.25" thickBot="1" x14ac:dyDescent="0.25">
      <c r="A36" s="165"/>
      <c r="B36" s="92" t="s">
        <v>181</v>
      </c>
      <c r="C36" s="77" t="s">
        <v>223</v>
      </c>
      <c r="D36" s="139"/>
      <c r="E36" s="90">
        <f>D36*10</f>
        <v>0</v>
      </c>
      <c r="F36" s="76"/>
    </row>
    <row r="37" spans="1:6" ht="174" thickBot="1" x14ac:dyDescent="0.25">
      <c r="A37" s="165"/>
      <c r="B37" s="89" t="s">
        <v>182</v>
      </c>
      <c r="C37" s="154"/>
      <c r="D37" s="155"/>
      <c r="E37" s="154"/>
      <c r="F37" s="155"/>
    </row>
    <row r="38" spans="1:6" ht="63.75" thickBot="1" x14ac:dyDescent="0.25">
      <c r="A38" s="165"/>
      <c r="B38" s="164" t="s">
        <v>230</v>
      </c>
      <c r="C38" s="76" t="s">
        <v>232</v>
      </c>
      <c r="D38" s="61"/>
      <c r="E38" s="76">
        <f>D38*75</f>
        <v>0</v>
      </c>
      <c r="F38" s="96"/>
    </row>
    <row r="39" spans="1:6" ht="63.75" thickBot="1" x14ac:dyDescent="0.25">
      <c r="A39" s="165"/>
      <c r="B39" s="172"/>
      <c r="C39" s="97" t="s">
        <v>233</v>
      </c>
      <c r="D39" s="61"/>
      <c r="E39" s="76">
        <f>D39*150</f>
        <v>0</v>
      </c>
      <c r="F39" s="96"/>
    </row>
    <row r="40" spans="1:6" ht="63.75" thickBot="1" x14ac:dyDescent="0.25">
      <c r="A40" s="165"/>
      <c r="B40" s="164" t="s">
        <v>231</v>
      </c>
      <c r="C40" s="76" t="s">
        <v>224</v>
      </c>
      <c r="D40" s="61"/>
      <c r="E40" s="76">
        <f>D40*30</f>
        <v>0</v>
      </c>
      <c r="F40" s="96"/>
    </row>
    <row r="41" spans="1:6" ht="63.75" thickBot="1" x14ac:dyDescent="0.25">
      <c r="A41" s="165"/>
      <c r="B41" s="172"/>
      <c r="C41" s="97" t="s">
        <v>234</v>
      </c>
      <c r="D41" s="61"/>
      <c r="E41" s="76">
        <f>D41*60</f>
        <v>0</v>
      </c>
      <c r="F41" s="96"/>
    </row>
    <row r="42" spans="1:6" ht="48" thickBot="1" x14ac:dyDescent="0.25">
      <c r="A42" s="165"/>
      <c r="B42" s="164" t="s">
        <v>235</v>
      </c>
      <c r="C42" s="76" t="s">
        <v>236</v>
      </c>
      <c r="D42" s="58"/>
      <c r="E42" s="76">
        <f>D42*250</f>
        <v>0</v>
      </c>
      <c r="F42" s="92"/>
    </row>
    <row r="43" spans="1:6" ht="48" thickBot="1" x14ac:dyDescent="0.25">
      <c r="A43" s="165"/>
      <c r="B43" s="165"/>
      <c r="C43" s="97" t="s">
        <v>237</v>
      </c>
      <c r="D43" s="61"/>
      <c r="E43" s="127">
        <f>D43*150</f>
        <v>0</v>
      </c>
      <c r="F43" s="96"/>
    </row>
    <row r="44" spans="1:6" ht="48" thickBot="1" x14ac:dyDescent="0.25">
      <c r="A44" s="165"/>
      <c r="B44" s="172"/>
      <c r="C44" s="97" t="s">
        <v>238</v>
      </c>
      <c r="D44" s="61"/>
      <c r="E44" s="127">
        <f>D44*50</f>
        <v>0</v>
      </c>
      <c r="F44" s="96"/>
    </row>
    <row r="45" spans="1:6" ht="111.75" customHeight="1" thickBot="1" x14ac:dyDescent="0.25">
      <c r="A45" s="165"/>
      <c r="B45" s="102" t="s">
        <v>183</v>
      </c>
      <c r="C45" s="80" t="s">
        <v>239</v>
      </c>
      <c r="D45" s="62"/>
      <c r="E45" s="90">
        <f>D45*10</f>
        <v>0</v>
      </c>
      <c r="F45" s="90"/>
    </row>
    <row r="46" spans="1:6" ht="97.5" customHeight="1" thickBot="1" x14ac:dyDescent="0.25">
      <c r="A46" s="90" t="s">
        <v>105</v>
      </c>
      <c r="B46" s="92" t="s">
        <v>184</v>
      </c>
      <c r="C46" s="77" t="s">
        <v>225</v>
      </c>
      <c r="D46" s="139"/>
      <c r="E46" s="90">
        <f>D46*25</f>
        <v>0</v>
      </c>
      <c r="F46" s="76"/>
    </row>
    <row r="47" spans="1:6" ht="41.25" customHeight="1" thickBot="1" x14ac:dyDescent="0.25">
      <c r="A47" s="90" t="s">
        <v>106</v>
      </c>
      <c r="B47" s="92" t="s">
        <v>185</v>
      </c>
      <c r="C47" s="77" t="s">
        <v>240</v>
      </c>
      <c r="D47" s="139"/>
      <c r="E47" s="90">
        <f>D47*10</f>
        <v>0</v>
      </c>
      <c r="F47" s="76"/>
    </row>
    <row r="48" spans="1:6" ht="60" customHeight="1" thickBot="1" x14ac:dyDescent="0.25">
      <c r="A48" s="90" t="s">
        <v>107</v>
      </c>
      <c r="B48" s="121" t="s">
        <v>241</v>
      </c>
      <c r="C48" s="80" t="s">
        <v>55</v>
      </c>
      <c r="D48" s="139"/>
      <c r="E48" s="90">
        <f>D48*50</f>
        <v>0</v>
      </c>
      <c r="F48" s="76"/>
    </row>
    <row r="49" spans="1:6" ht="37.5" customHeight="1" thickBot="1" x14ac:dyDescent="0.25">
      <c r="A49" s="166" t="s">
        <v>79</v>
      </c>
      <c r="B49" s="167"/>
      <c r="C49" s="167"/>
      <c r="D49" s="156"/>
      <c r="E49" s="76">
        <f>SUM(E5:E48)</f>
        <v>0</v>
      </c>
      <c r="F49" s="97"/>
    </row>
  </sheetData>
  <sheetProtection password="CC31" sheet="1" objects="1" scenarios="1"/>
  <mergeCells count="17">
    <mergeCell ref="B40:B41"/>
    <mergeCell ref="A1:F1"/>
    <mergeCell ref="A4:F4"/>
    <mergeCell ref="A5:A6"/>
    <mergeCell ref="A49:C49"/>
    <mergeCell ref="A2:F2"/>
    <mergeCell ref="A8:A12"/>
    <mergeCell ref="A14:A17"/>
    <mergeCell ref="A20:A21"/>
    <mergeCell ref="A22:A24"/>
    <mergeCell ref="B22:B23"/>
    <mergeCell ref="A26:A27"/>
    <mergeCell ref="A32:A45"/>
    <mergeCell ref="B33:B34"/>
    <mergeCell ref="B42:B44"/>
    <mergeCell ref="A28:A30"/>
    <mergeCell ref="B38:B39"/>
  </mergeCells>
  <pageMargins left="0.70866141732283472" right="0.70866141732283472" top="0.74803149606299213" bottom="0.74803149606299213" header="0.31496062992125984" footer="0.31496062992125984"/>
  <pageSetup paperSize="9" scale="98"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tabSelected="1" workbookViewId="0">
      <selection activeCell="L58" sqref="L58"/>
    </sheetView>
  </sheetViews>
  <sheetFormatPr defaultColWidth="8.85546875" defaultRowHeight="12.75" x14ac:dyDescent="0.2"/>
  <cols>
    <col min="1" max="1" width="3.5703125" style="75" customWidth="1"/>
    <col min="2" max="2" width="37.85546875" style="75" customWidth="1"/>
    <col min="3" max="3" width="13.7109375" style="75" customWidth="1"/>
    <col min="4" max="4" width="13.42578125" style="75" customWidth="1"/>
    <col min="5" max="6" width="12.140625" style="75" customWidth="1"/>
    <col min="7" max="16384" width="8.85546875" style="75"/>
  </cols>
  <sheetData>
    <row r="1" spans="1:6" s="64" customFormat="1" ht="19.5" x14ac:dyDescent="0.25">
      <c r="A1" s="160" t="s">
        <v>85</v>
      </c>
      <c r="B1" s="176"/>
      <c r="C1" s="176"/>
      <c r="D1" s="176"/>
      <c r="E1" s="176"/>
      <c r="F1" s="176"/>
    </row>
    <row r="2" spans="1:6" s="64" customFormat="1" ht="15.75" customHeight="1" thickBot="1" x14ac:dyDescent="0.35">
      <c r="A2" s="177" t="s">
        <v>145</v>
      </c>
      <c r="B2" s="177"/>
      <c r="C2" s="177"/>
      <c r="D2" s="177"/>
      <c r="E2" s="177"/>
      <c r="F2" s="177"/>
    </row>
    <row r="3" spans="1:6" s="69" customFormat="1" ht="51" customHeight="1" thickBot="1" x14ac:dyDescent="0.3">
      <c r="A3" s="65" t="s">
        <v>2</v>
      </c>
      <c r="B3" s="66" t="s">
        <v>0</v>
      </c>
      <c r="C3" s="66" t="s">
        <v>3</v>
      </c>
      <c r="D3" s="67" t="s">
        <v>4</v>
      </c>
      <c r="E3" s="66" t="s">
        <v>5</v>
      </c>
      <c r="F3" s="68" t="s">
        <v>6</v>
      </c>
    </row>
    <row r="4" spans="1:6" ht="48" thickBot="1" x14ac:dyDescent="0.25">
      <c r="A4" s="165" t="s">
        <v>86</v>
      </c>
      <c r="B4" s="70" t="s">
        <v>146</v>
      </c>
      <c r="C4" s="71"/>
      <c r="D4" s="72"/>
      <c r="E4" s="73"/>
      <c r="F4" s="74"/>
    </row>
    <row r="5" spans="1:6" ht="32.25" customHeight="1" thickBot="1" x14ac:dyDescent="0.25">
      <c r="A5" s="165"/>
      <c r="B5" s="76" t="s">
        <v>108</v>
      </c>
      <c r="C5" s="77" t="s">
        <v>147</v>
      </c>
      <c r="D5" s="51"/>
      <c r="E5" s="78">
        <f>D5*50</f>
        <v>0</v>
      </c>
      <c r="F5" s="79"/>
    </row>
    <row r="6" spans="1:6" ht="22.5" customHeight="1" thickBot="1" x14ac:dyDescent="0.25">
      <c r="A6" s="165"/>
      <c r="B6" s="70" t="s">
        <v>109</v>
      </c>
      <c r="C6" s="80" t="s">
        <v>148</v>
      </c>
      <c r="D6" s="52"/>
      <c r="E6" s="81">
        <f>D6*150</f>
        <v>0</v>
      </c>
      <c r="F6" s="74"/>
    </row>
    <row r="7" spans="1:6" ht="79.5" thickBot="1" x14ac:dyDescent="0.25">
      <c r="A7" s="76" t="s">
        <v>51</v>
      </c>
      <c r="B7" s="82" t="s">
        <v>243</v>
      </c>
      <c r="C7" s="77" t="s">
        <v>244</v>
      </c>
      <c r="D7" s="51"/>
      <c r="E7" s="83">
        <f>D7*30</f>
        <v>0</v>
      </c>
      <c r="F7" s="79"/>
    </row>
    <row r="8" spans="1:6" ht="31.5" customHeight="1" thickBot="1" x14ac:dyDescent="0.25">
      <c r="A8" s="165" t="s">
        <v>245</v>
      </c>
      <c r="B8" s="178" t="s">
        <v>246</v>
      </c>
      <c r="C8" s="80" t="s">
        <v>149</v>
      </c>
      <c r="D8" s="52"/>
      <c r="E8" s="84">
        <f>IF(D8&gt;49,100,0)</f>
        <v>0</v>
      </c>
      <c r="F8" s="74"/>
    </row>
    <row r="9" spans="1:6" ht="53.25" customHeight="1" thickBot="1" x14ac:dyDescent="0.25">
      <c r="A9" s="172"/>
      <c r="B9" s="179"/>
      <c r="C9" s="85" t="s">
        <v>153</v>
      </c>
      <c r="D9" s="51"/>
      <c r="E9" s="86">
        <f>IF(AND(D9&lt;50,D9&lt;&gt;""),(50-D9)*(-2),0)</f>
        <v>0</v>
      </c>
      <c r="F9" s="79"/>
    </row>
    <row r="10" spans="1:6" ht="29.45" customHeight="1" thickBot="1" x14ac:dyDescent="0.3">
      <c r="A10" s="165" t="s">
        <v>90</v>
      </c>
      <c r="B10" s="87" t="s">
        <v>186</v>
      </c>
      <c r="C10" s="88"/>
      <c r="D10" s="72"/>
      <c r="E10" s="78"/>
      <c r="F10" s="74"/>
    </row>
    <row r="11" spans="1:6" ht="15.75" customHeight="1" thickBot="1" x14ac:dyDescent="0.25">
      <c r="A11" s="165"/>
      <c r="B11" s="89" t="s">
        <v>110</v>
      </c>
      <c r="C11" s="90">
        <v>500</v>
      </c>
      <c r="D11" s="53"/>
      <c r="E11" s="78">
        <f>D11*500</f>
        <v>0</v>
      </c>
      <c r="F11" s="91"/>
    </row>
    <row r="12" spans="1:6" ht="16.5" customHeight="1" thickBot="1" x14ac:dyDescent="0.25">
      <c r="A12" s="165"/>
      <c r="B12" s="92" t="s">
        <v>111</v>
      </c>
      <c r="C12" s="76">
        <v>300</v>
      </c>
      <c r="D12" s="51"/>
      <c r="E12" s="78">
        <f>D12*300</f>
        <v>0</v>
      </c>
      <c r="F12" s="79"/>
    </row>
    <row r="13" spans="1:6" ht="49.5" customHeight="1" thickBot="1" x14ac:dyDescent="0.25">
      <c r="A13" s="164" t="s">
        <v>91</v>
      </c>
      <c r="B13" s="93" t="s">
        <v>187</v>
      </c>
      <c r="C13" s="94"/>
      <c r="D13" s="95"/>
      <c r="E13" s="78"/>
      <c r="F13" s="91"/>
    </row>
    <row r="14" spans="1:6" ht="13.5" customHeight="1" thickBot="1" x14ac:dyDescent="0.25">
      <c r="A14" s="165"/>
      <c r="B14" s="92" t="s">
        <v>112</v>
      </c>
      <c r="C14" s="77">
        <v>500</v>
      </c>
      <c r="D14" s="51"/>
      <c r="E14" s="78">
        <f>D14*500</f>
        <v>0</v>
      </c>
      <c r="F14" s="79"/>
    </row>
    <row r="15" spans="1:6" ht="16.5" thickBot="1" x14ac:dyDescent="0.25">
      <c r="A15" s="172"/>
      <c r="B15" s="96" t="s">
        <v>113</v>
      </c>
      <c r="C15" s="97">
        <v>300</v>
      </c>
      <c r="D15" s="54"/>
      <c r="E15" s="78">
        <f>D15*300</f>
        <v>0</v>
      </c>
      <c r="F15" s="98"/>
    </row>
    <row r="16" spans="1:6" ht="32.25" thickBot="1" x14ac:dyDescent="0.25">
      <c r="A16" s="99" t="s">
        <v>94</v>
      </c>
      <c r="B16" s="100" t="s">
        <v>188</v>
      </c>
      <c r="C16" s="97">
        <v>100</v>
      </c>
      <c r="D16" s="55"/>
      <c r="E16" s="78">
        <f>D16*100</f>
        <v>0</v>
      </c>
      <c r="F16" s="101"/>
    </row>
    <row r="17" spans="1:6" ht="65.25" customHeight="1" thickBot="1" x14ac:dyDescent="0.25">
      <c r="A17" s="99" t="s">
        <v>95</v>
      </c>
      <c r="B17" s="92" t="s">
        <v>189</v>
      </c>
      <c r="C17" s="97" t="s">
        <v>114</v>
      </c>
      <c r="D17" s="55"/>
      <c r="E17" s="78">
        <f>D17*100</f>
        <v>0</v>
      </c>
      <c r="F17" s="101"/>
    </row>
    <row r="18" spans="1:6" ht="16.5" thickBot="1" x14ac:dyDescent="0.25">
      <c r="A18" s="164" t="s">
        <v>96</v>
      </c>
      <c r="B18" s="102" t="s">
        <v>115</v>
      </c>
      <c r="C18" s="94"/>
      <c r="D18" s="95"/>
      <c r="E18" s="78"/>
      <c r="F18" s="91"/>
    </row>
    <row r="19" spans="1:6" ht="21.75" customHeight="1" thickBot="1" x14ac:dyDescent="0.25">
      <c r="A19" s="165"/>
      <c r="B19" s="102" t="s">
        <v>190</v>
      </c>
      <c r="C19" s="77" t="s">
        <v>193</v>
      </c>
      <c r="D19" s="51"/>
      <c r="E19" s="78">
        <f>D19*200</f>
        <v>0</v>
      </c>
      <c r="F19" s="79"/>
    </row>
    <row r="20" spans="1:6" ht="18" customHeight="1" thickBot="1" x14ac:dyDescent="0.25">
      <c r="A20" s="165"/>
      <c r="B20" s="103" t="s">
        <v>191</v>
      </c>
      <c r="C20" s="77" t="s">
        <v>116</v>
      </c>
      <c r="D20" s="51"/>
      <c r="E20" s="78">
        <f>D20*100</f>
        <v>0</v>
      </c>
      <c r="F20" s="79"/>
    </row>
    <row r="21" spans="1:6" ht="32.25" customHeight="1" thickBot="1" x14ac:dyDescent="0.3">
      <c r="A21" s="165"/>
      <c r="B21" s="104" t="s">
        <v>192</v>
      </c>
      <c r="C21" s="76" t="s">
        <v>117</v>
      </c>
      <c r="D21" s="52"/>
      <c r="E21" s="78">
        <f>D21*50</f>
        <v>0</v>
      </c>
      <c r="F21" s="74"/>
    </row>
    <row r="22" spans="1:6" ht="33.75" customHeight="1" thickBot="1" x14ac:dyDescent="0.25">
      <c r="A22" s="76" t="s">
        <v>97</v>
      </c>
      <c r="B22" s="105" t="s">
        <v>247</v>
      </c>
      <c r="C22" s="76" t="s">
        <v>83</v>
      </c>
      <c r="D22" s="56"/>
      <c r="E22" s="78">
        <f>D22*10</f>
        <v>0</v>
      </c>
      <c r="F22" s="106"/>
    </row>
    <row r="23" spans="1:6" ht="33.75" customHeight="1" thickBot="1" x14ac:dyDescent="0.25">
      <c r="A23" s="76" t="s">
        <v>26</v>
      </c>
      <c r="B23" s="105" t="s">
        <v>248</v>
      </c>
      <c r="C23" s="76" t="s">
        <v>249</v>
      </c>
      <c r="D23" s="56"/>
      <c r="E23" s="78">
        <f>D23*3</f>
        <v>0</v>
      </c>
      <c r="F23" s="106"/>
    </row>
    <row r="24" spans="1:6" ht="33.75" customHeight="1" thickBot="1" x14ac:dyDescent="0.25">
      <c r="A24" s="164" t="s">
        <v>27</v>
      </c>
      <c r="B24" s="107" t="s">
        <v>194</v>
      </c>
      <c r="C24" s="108"/>
      <c r="D24" s="109"/>
      <c r="E24" s="78"/>
      <c r="F24" s="110"/>
    </row>
    <row r="25" spans="1:6" ht="66.75" customHeight="1" thickBot="1" x14ac:dyDescent="0.25">
      <c r="A25" s="165"/>
      <c r="B25" s="111" t="s">
        <v>195</v>
      </c>
      <c r="C25" s="112" t="s">
        <v>198</v>
      </c>
      <c r="D25" s="57"/>
      <c r="E25" s="78">
        <f>D25*5</f>
        <v>0</v>
      </c>
      <c r="F25" s="110"/>
    </row>
    <row r="26" spans="1:6" ht="48.75" customHeight="1" thickBot="1" x14ac:dyDescent="0.25">
      <c r="A26" s="165"/>
      <c r="B26" s="113" t="s">
        <v>196</v>
      </c>
      <c r="C26" s="114" t="s">
        <v>199</v>
      </c>
      <c r="D26" s="57"/>
      <c r="E26" s="78">
        <f>D26*15</f>
        <v>0</v>
      </c>
      <c r="F26" s="110"/>
    </row>
    <row r="27" spans="1:6" ht="21.75" customHeight="1" thickBot="1" x14ac:dyDescent="0.3">
      <c r="A27" s="172"/>
      <c r="B27" s="115" t="s">
        <v>197</v>
      </c>
      <c r="C27" s="112" t="s">
        <v>200</v>
      </c>
      <c r="D27" s="57"/>
      <c r="E27" s="78">
        <f>D27*50</f>
        <v>0</v>
      </c>
      <c r="F27" s="110"/>
    </row>
    <row r="28" spans="1:6" ht="47.25" customHeight="1" thickBot="1" x14ac:dyDescent="0.3">
      <c r="A28" s="164" t="s">
        <v>250</v>
      </c>
      <c r="B28" s="116" t="s">
        <v>80</v>
      </c>
      <c r="C28" s="117"/>
      <c r="D28" s="118"/>
      <c r="E28" s="78"/>
      <c r="F28" s="92"/>
    </row>
    <row r="29" spans="1:6" ht="33" customHeight="1" thickBot="1" x14ac:dyDescent="0.25">
      <c r="A29" s="165"/>
      <c r="B29" s="119" t="s">
        <v>201</v>
      </c>
      <c r="C29" s="120" t="s">
        <v>202</v>
      </c>
      <c r="D29" s="58"/>
      <c r="E29" s="78">
        <f>D29*5</f>
        <v>0</v>
      </c>
      <c r="F29" s="121"/>
    </row>
    <row r="30" spans="1:6" ht="32.25" customHeight="1" thickBot="1" x14ac:dyDescent="0.25">
      <c r="A30" s="165"/>
      <c r="B30" s="103" t="s">
        <v>118</v>
      </c>
      <c r="C30" s="77" t="s">
        <v>121</v>
      </c>
      <c r="D30" s="58"/>
      <c r="E30" s="78">
        <f>D30*10</f>
        <v>0</v>
      </c>
      <c r="F30" s="92"/>
    </row>
    <row r="31" spans="1:6" ht="34.5" customHeight="1" thickBot="1" x14ac:dyDescent="0.25">
      <c r="A31" s="165"/>
      <c r="B31" s="103" t="s">
        <v>119</v>
      </c>
      <c r="C31" s="77" t="s">
        <v>8</v>
      </c>
      <c r="D31" s="58"/>
      <c r="E31" s="78">
        <f>D31*30</f>
        <v>0</v>
      </c>
      <c r="F31" s="92"/>
    </row>
    <row r="32" spans="1:6" ht="21.75" customHeight="1" thickBot="1" x14ac:dyDescent="0.25">
      <c r="A32" s="172"/>
      <c r="B32" s="70" t="s">
        <v>120</v>
      </c>
      <c r="C32" s="80" t="s">
        <v>122</v>
      </c>
      <c r="D32" s="59"/>
      <c r="E32" s="78">
        <f>D32*50</f>
        <v>0</v>
      </c>
      <c r="F32" s="121"/>
    </row>
    <row r="33" spans="1:6" ht="78.75" customHeight="1" thickBot="1" x14ac:dyDescent="0.25">
      <c r="A33" s="90" t="s">
        <v>101</v>
      </c>
      <c r="B33" s="102" t="s">
        <v>251</v>
      </c>
      <c r="C33" s="94" t="s">
        <v>252</v>
      </c>
      <c r="D33" s="60"/>
      <c r="E33" s="78">
        <f>D33*1</f>
        <v>0</v>
      </c>
      <c r="F33" s="122"/>
    </row>
    <row r="34" spans="1:6" ht="63.75" thickBot="1" x14ac:dyDescent="0.25">
      <c r="A34" s="164" t="s">
        <v>102</v>
      </c>
      <c r="B34" s="103" t="s">
        <v>123</v>
      </c>
      <c r="C34" s="76"/>
      <c r="D34" s="123"/>
      <c r="E34" s="78"/>
      <c r="F34" s="89"/>
    </row>
    <row r="35" spans="1:6" ht="16.5" thickBot="1" x14ac:dyDescent="0.25">
      <c r="A35" s="165"/>
      <c r="B35" s="119" t="s">
        <v>203</v>
      </c>
      <c r="C35" s="112" t="s">
        <v>204</v>
      </c>
      <c r="D35" s="58"/>
      <c r="E35" s="78">
        <f>D35*20</f>
        <v>0</v>
      </c>
      <c r="F35" s="89"/>
    </row>
    <row r="36" spans="1:6" ht="16.5" thickBot="1" x14ac:dyDescent="0.25">
      <c r="A36" s="165"/>
      <c r="B36" s="124" t="s">
        <v>124</v>
      </c>
      <c r="C36" s="76" t="s">
        <v>126</v>
      </c>
      <c r="D36" s="58"/>
      <c r="E36" s="78">
        <f>D36*50</f>
        <v>0</v>
      </c>
      <c r="F36" s="92"/>
    </row>
    <row r="37" spans="1:6" ht="16.5" thickBot="1" x14ac:dyDescent="0.25">
      <c r="A37" s="165"/>
      <c r="B37" s="125" t="s">
        <v>125</v>
      </c>
      <c r="C37" s="99" t="s">
        <v>127</v>
      </c>
      <c r="D37" s="61"/>
      <c r="E37" s="78">
        <f>D37*100</f>
        <v>0</v>
      </c>
      <c r="F37" s="121"/>
    </row>
    <row r="38" spans="1:6" ht="46.5" customHeight="1" thickBot="1" x14ac:dyDescent="0.25">
      <c r="A38" s="164" t="s">
        <v>105</v>
      </c>
      <c r="B38" s="103" t="s">
        <v>253</v>
      </c>
      <c r="C38" s="94"/>
      <c r="D38" s="123"/>
      <c r="E38" s="78"/>
      <c r="F38" s="89"/>
    </row>
    <row r="39" spans="1:6" ht="16.5" thickBot="1" x14ac:dyDescent="0.25">
      <c r="A39" s="165"/>
      <c r="B39" s="103" t="s">
        <v>254</v>
      </c>
      <c r="C39" s="76" t="s">
        <v>258</v>
      </c>
      <c r="D39" s="58"/>
      <c r="E39" s="78">
        <f>D39*250</f>
        <v>0</v>
      </c>
      <c r="F39" s="92"/>
    </row>
    <row r="40" spans="1:6" ht="16.5" thickBot="1" x14ac:dyDescent="0.25">
      <c r="A40" s="165"/>
      <c r="B40" s="103" t="s">
        <v>255</v>
      </c>
      <c r="C40" s="97" t="s">
        <v>259</v>
      </c>
      <c r="D40" s="61"/>
      <c r="E40" s="78">
        <f>D40*150</f>
        <v>0</v>
      </c>
      <c r="F40" s="96"/>
    </row>
    <row r="41" spans="1:6" ht="16.5" thickBot="1" x14ac:dyDescent="0.25">
      <c r="A41" s="165"/>
      <c r="B41" s="103" t="s">
        <v>256</v>
      </c>
      <c r="C41" s="97" t="s">
        <v>260</v>
      </c>
      <c r="D41" s="61"/>
      <c r="E41" s="78">
        <f>D41*50</f>
        <v>0</v>
      </c>
      <c r="F41" s="96"/>
    </row>
    <row r="42" spans="1:6" ht="16.5" thickBot="1" x14ac:dyDescent="0.25">
      <c r="A42" s="165"/>
      <c r="B42" s="126" t="s">
        <v>257</v>
      </c>
      <c r="C42" s="97" t="s">
        <v>206</v>
      </c>
      <c r="D42" s="61"/>
      <c r="E42" s="78">
        <f>D42*30</f>
        <v>0</v>
      </c>
      <c r="F42" s="96"/>
    </row>
    <row r="43" spans="1:6" ht="48" customHeight="1" thickBot="1" x14ac:dyDescent="0.25">
      <c r="A43" s="127" t="s">
        <v>261</v>
      </c>
      <c r="B43" s="164" t="s">
        <v>262</v>
      </c>
      <c r="C43" s="128" t="s">
        <v>263</v>
      </c>
      <c r="D43" s="58"/>
      <c r="E43" s="78">
        <f>D43*500</f>
        <v>0</v>
      </c>
      <c r="F43" s="92"/>
    </row>
    <row r="44" spans="1:6" ht="32.25" thickBot="1" x14ac:dyDescent="0.25">
      <c r="A44" s="127"/>
      <c r="B44" s="165"/>
      <c r="C44" s="128" t="s">
        <v>264</v>
      </c>
      <c r="D44" s="58"/>
      <c r="E44" s="78">
        <f>D44*250</f>
        <v>0</v>
      </c>
      <c r="F44" s="92"/>
    </row>
    <row r="45" spans="1:6" ht="32.25" thickBot="1" x14ac:dyDescent="0.25">
      <c r="A45" s="127"/>
      <c r="B45" s="172"/>
      <c r="C45" s="129" t="s">
        <v>265</v>
      </c>
      <c r="D45" s="61"/>
      <c r="E45" s="130">
        <f>D45*150</f>
        <v>0</v>
      </c>
      <c r="F45" s="96"/>
    </row>
    <row r="46" spans="1:6" ht="93.75" customHeight="1" thickBot="1" x14ac:dyDescent="0.25">
      <c r="A46" s="164" t="s">
        <v>267</v>
      </c>
      <c r="B46" s="70" t="s">
        <v>266</v>
      </c>
      <c r="C46" s="71"/>
      <c r="D46" s="131"/>
      <c r="E46" s="130"/>
      <c r="F46" s="121"/>
    </row>
    <row r="47" spans="1:6" ht="13.5" customHeight="1" thickBot="1" x14ac:dyDescent="0.25">
      <c r="A47" s="165"/>
      <c r="B47" s="103" t="s">
        <v>128</v>
      </c>
      <c r="C47" s="77" t="s">
        <v>205</v>
      </c>
      <c r="D47" s="58"/>
      <c r="E47" s="132">
        <f>D47</f>
        <v>0</v>
      </c>
      <c r="F47" s="92"/>
    </row>
    <row r="48" spans="1:6" ht="16.5" customHeight="1" thickBot="1" x14ac:dyDescent="0.25">
      <c r="A48" s="165"/>
      <c r="B48" s="70" t="s">
        <v>129</v>
      </c>
      <c r="C48" s="80" t="s">
        <v>207</v>
      </c>
      <c r="D48" s="59"/>
      <c r="E48" s="132">
        <f>D48</f>
        <v>0</v>
      </c>
      <c r="F48" s="121"/>
    </row>
    <row r="49" spans="1:6" ht="16.5" thickBot="1" x14ac:dyDescent="0.25">
      <c r="A49" s="165"/>
      <c r="B49" s="103" t="s">
        <v>130</v>
      </c>
      <c r="C49" s="77" t="s">
        <v>208</v>
      </c>
      <c r="D49" s="58"/>
      <c r="E49" s="132">
        <f>D49</f>
        <v>0</v>
      </c>
      <c r="F49" s="92"/>
    </row>
    <row r="50" spans="1:6" ht="16.5" thickBot="1" x14ac:dyDescent="0.25">
      <c r="A50" s="165"/>
      <c r="B50" s="70" t="s">
        <v>131</v>
      </c>
      <c r="C50" s="80" t="s">
        <v>209</v>
      </c>
      <c r="D50" s="59"/>
      <c r="E50" s="133">
        <f>D50</f>
        <v>0</v>
      </c>
      <c r="F50" s="121"/>
    </row>
    <row r="51" spans="1:6" ht="62.25" customHeight="1" thickBot="1" x14ac:dyDescent="0.3">
      <c r="A51" s="76" t="s">
        <v>268</v>
      </c>
      <c r="B51" s="134" t="s">
        <v>210</v>
      </c>
      <c r="C51" s="77" t="s">
        <v>226</v>
      </c>
      <c r="D51" s="58"/>
      <c r="E51" s="133">
        <f>D51</f>
        <v>0</v>
      </c>
      <c r="F51" s="92"/>
    </row>
    <row r="52" spans="1:6" ht="48" thickBot="1" x14ac:dyDescent="0.25">
      <c r="A52" s="164" t="s">
        <v>138</v>
      </c>
      <c r="B52" s="102" t="s">
        <v>81</v>
      </c>
      <c r="C52" s="94"/>
      <c r="D52" s="123"/>
      <c r="E52" s="78"/>
      <c r="F52" s="89"/>
    </row>
    <row r="53" spans="1:6" ht="34.5" customHeight="1" thickBot="1" x14ac:dyDescent="0.25">
      <c r="A53" s="165"/>
      <c r="B53" s="124" t="s">
        <v>132</v>
      </c>
      <c r="C53" s="77" t="s">
        <v>152</v>
      </c>
      <c r="D53" s="58"/>
      <c r="E53" s="78">
        <f>D53*500</f>
        <v>0</v>
      </c>
      <c r="F53" s="92"/>
    </row>
    <row r="54" spans="1:6" ht="16.5" thickBot="1" x14ac:dyDescent="0.25">
      <c r="A54" s="165"/>
      <c r="B54" s="126" t="s">
        <v>133</v>
      </c>
      <c r="C54" s="97" t="s">
        <v>82</v>
      </c>
      <c r="D54" s="61"/>
      <c r="E54" s="78">
        <f>D54*25</f>
        <v>0</v>
      </c>
      <c r="F54" s="96"/>
    </row>
    <row r="55" spans="1:6" ht="51.75" customHeight="1" thickBot="1" x14ac:dyDescent="0.25">
      <c r="A55" s="90" t="s">
        <v>211</v>
      </c>
      <c r="B55" s="102" t="s">
        <v>134</v>
      </c>
      <c r="C55" s="80" t="s">
        <v>150</v>
      </c>
      <c r="D55" s="62"/>
      <c r="E55" s="81">
        <f>D55*25</f>
        <v>0</v>
      </c>
      <c r="F55" s="90"/>
    </row>
    <row r="56" spans="1:6" ht="32.25" thickBot="1" x14ac:dyDescent="0.25">
      <c r="A56" s="164" t="s">
        <v>269</v>
      </c>
      <c r="B56" s="103" t="s">
        <v>135</v>
      </c>
      <c r="C56" s="77"/>
      <c r="D56" s="155"/>
      <c r="E56" s="78"/>
      <c r="F56" s="92"/>
    </row>
    <row r="57" spans="1:6" ht="32.25" thickBot="1" x14ac:dyDescent="0.25">
      <c r="A57" s="165"/>
      <c r="B57" s="124" t="s">
        <v>136</v>
      </c>
      <c r="C57" s="77" t="s">
        <v>227</v>
      </c>
      <c r="D57" s="58"/>
      <c r="E57" s="132">
        <f>D57</f>
        <v>0</v>
      </c>
      <c r="F57" s="92"/>
    </row>
    <row r="58" spans="1:6" ht="32.25" thickBot="1" x14ac:dyDescent="0.25">
      <c r="A58" s="165"/>
      <c r="B58" s="70" t="s">
        <v>137</v>
      </c>
      <c r="C58" s="80" t="s">
        <v>228</v>
      </c>
      <c r="D58" s="59"/>
      <c r="E58" s="132">
        <f>D58</f>
        <v>0</v>
      </c>
      <c r="F58" s="121"/>
    </row>
    <row r="59" spans="1:6" ht="32.25" thickBot="1" x14ac:dyDescent="0.25">
      <c r="A59" s="164" t="s">
        <v>270</v>
      </c>
      <c r="B59" s="124" t="s">
        <v>212</v>
      </c>
      <c r="C59" s="135" t="s">
        <v>213</v>
      </c>
      <c r="D59" s="58"/>
      <c r="E59" s="132">
        <f>D59*5</f>
        <v>0</v>
      </c>
      <c r="F59" s="92"/>
    </row>
    <row r="60" spans="1:6" ht="32.25" customHeight="1" thickBot="1" x14ac:dyDescent="0.25">
      <c r="A60" s="165"/>
      <c r="B60" s="136" t="s">
        <v>139</v>
      </c>
      <c r="C60" s="137">
        <v>-50</v>
      </c>
      <c r="D60" s="59"/>
      <c r="E60" s="78">
        <f>D60*-50</f>
        <v>0</v>
      </c>
      <c r="F60" s="96"/>
    </row>
    <row r="61" spans="1:6" ht="47.25" customHeight="1" thickBot="1" x14ac:dyDescent="0.25">
      <c r="A61" s="138" t="s">
        <v>272</v>
      </c>
      <c r="B61" s="103" t="s">
        <v>154</v>
      </c>
      <c r="C61" s="77" t="s">
        <v>271</v>
      </c>
      <c r="D61" s="63"/>
      <c r="E61" s="101">
        <f>D61*5</f>
        <v>0</v>
      </c>
      <c r="F61" s="100"/>
    </row>
    <row r="62" spans="1:6" ht="37.5" customHeight="1" thickBot="1" x14ac:dyDescent="0.25">
      <c r="A62" s="180" t="s">
        <v>140</v>
      </c>
      <c r="B62" s="181"/>
      <c r="C62" s="181"/>
      <c r="D62" s="182"/>
      <c r="E62" s="97">
        <f>SUM(E5:E61)</f>
        <v>0</v>
      </c>
      <c r="F62" s="97"/>
    </row>
    <row r="63" spans="1:6" ht="37.5" customHeight="1" thickBot="1" x14ac:dyDescent="0.25">
      <c r="A63" s="180" t="s">
        <v>84</v>
      </c>
      <c r="B63" s="183"/>
      <c r="C63" s="183"/>
      <c r="D63" s="184"/>
      <c r="E63" s="101">
        <f>SUM(E62,'нормативні показники'!E49)</f>
        <v>0</v>
      </c>
      <c r="F63" s="101"/>
    </row>
  </sheetData>
  <sheetProtection password="CC31" sheet="1" objects="1" scenarios="1"/>
  <mergeCells count="19">
    <mergeCell ref="A63:D63"/>
    <mergeCell ref="A46:A50"/>
    <mergeCell ref="A52:A54"/>
    <mergeCell ref="A56:A58"/>
    <mergeCell ref="A59:A60"/>
    <mergeCell ref="A62:D62"/>
    <mergeCell ref="B43:B45"/>
    <mergeCell ref="A1:F1"/>
    <mergeCell ref="A2:F2"/>
    <mergeCell ref="A18:A21"/>
    <mergeCell ref="A13:A15"/>
    <mergeCell ref="A8:A9"/>
    <mergeCell ref="B8:B9"/>
    <mergeCell ref="A38:A42"/>
    <mergeCell ref="A28:A32"/>
    <mergeCell ref="A4:A6"/>
    <mergeCell ref="A10:A12"/>
    <mergeCell ref="A34:A37"/>
    <mergeCell ref="A24:A27"/>
  </mergeCells>
  <pageMargins left="0.70866141732283472" right="0.70866141732283472" top="0.74803149606299213" bottom="0.74803149606299213" header="0.31496062992125984" footer="0.31496062992125984"/>
  <pageSetup paperSize="9" scale="96"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0"/>
  <sheetViews>
    <sheetView view="pageBreakPreview" zoomScale="145" zoomScaleNormal="145" zoomScaleSheetLayoutView="145" workbookViewId="0">
      <selection activeCell="E4" sqref="E4:E10"/>
    </sheetView>
  </sheetViews>
  <sheetFormatPr defaultRowHeight="15" x14ac:dyDescent="0.25"/>
  <cols>
    <col min="1" max="1" width="5.42578125" style="18" customWidth="1"/>
    <col min="2" max="2" width="47.7109375" style="1" customWidth="1"/>
    <col min="3" max="3" width="13.28515625" style="18" customWidth="1"/>
    <col min="4" max="4" width="13.28515625" style="17" customWidth="1"/>
    <col min="5" max="5" width="14.140625" style="17" customWidth="1"/>
    <col min="6" max="6" width="12.28515625" style="17" customWidth="1"/>
    <col min="7" max="16384" width="9.140625" style="1"/>
  </cols>
  <sheetData>
    <row r="1" spans="1:6" x14ac:dyDescent="0.25">
      <c r="B1" s="35" t="s">
        <v>34</v>
      </c>
      <c r="C1" s="1"/>
      <c r="D1" s="9"/>
      <c r="E1" s="9"/>
      <c r="F1" s="18"/>
    </row>
    <row r="2" spans="1:6" ht="19.5" x14ac:dyDescent="0.25">
      <c r="A2" s="189" t="s">
        <v>23</v>
      </c>
      <c r="B2" s="190"/>
      <c r="C2" s="190"/>
      <c r="D2" s="190"/>
      <c r="E2" s="190"/>
      <c r="F2" s="190"/>
    </row>
    <row r="3" spans="1:6" ht="29.25" customHeight="1" x14ac:dyDescent="0.25">
      <c r="A3" s="33" t="s">
        <v>2</v>
      </c>
      <c r="B3" s="33" t="s">
        <v>0</v>
      </c>
      <c r="C3" s="33" t="s">
        <v>3</v>
      </c>
      <c r="D3" s="33" t="s">
        <v>4</v>
      </c>
      <c r="E3" s="33" t="s">
        <v>5</v>
      </c>
      <c r="F3" s="33" t="s">
        <v>6</v>
      </c>
    </row>
    <row r="4" spans="1:6" ht="51.75" customHeight="1" x14ac:dyDescent="0.25">
      <c r="A4" s="185" t="s">
        <v>42</v>
      </c>
      <c r="B4" s="42" t="s">
        <v>36</v>
      </c>
      <c r="C4" s="191" t="s">
        <v>43</v>
      </c>
      <c r="D4" s="194"/>
      <c r="E4" s="197" t="e">
        <f>D4/C40</f>
        <v>#DIV/0!</v>
      </c>
      <c r="F4" s="191"/>
    </row>
    <row r="5" spans="1:6" ht="33" customHeight="1" x14ac:dyDescent="0.25">
      <c r="A5" s="186"/>
      <c r="B5" s="43"/>
      <c r="C5" s="192"/>
      <c r="D5" s="195"/>
      <c r="E5" s="198"/>
      <c r="F5" s="192"/>
    </row>
    <row r="6" spans="1:6" ht="57" customHeight="1" x14ac:dyDescent="0.25">
      <c r="A6" s="186"/>
      <c r="B6" s="42" t="s">
        <v>37</v>
      </c>
      <c r="C6" s="192"/>
      <c r="D6" s="195"/>
      <c r="E6" s="198"/>
      <c r="F6" s="192"/>
    </row>
    <row r="7" spans="1:6" ht="34.5" customHeight="1" x14ac:dyDescent="0.25">
      <c r="A7" s="186"/>
      <c r="B7" s="42" t="s">
        <v>38</v>
      </c>
      <c r="C7" s="192"/>
      <c r="D7" s="195"/>
      <c r="E7" s="198"/>
      <c r="F7" s="192"/>
    </row>
    <row r="8" spans="1:6" ht="21" customHeight="1" x14ac:dyDescent="0.25">
      <c r="A8" s="186"/>
      <c r="B8" s="42" t="s">
        <v>39</v>
      </c>
      <c r="C8" s="192"/>
      <c r="D8" s="195"/>
      <c r="E8" s="198"/>
      <c r="F8" s="192"/>
    </row>
    <row r="9" spans="1:6" ht="19.5" customHeight="1" x14ac:dyDescent="0.25">
      <c r="A9" s="186"/>
      <c r="B9" s="42" t="s">
        <v>40</v>
      </c>
      <c r="C9" s="192"/>
      <c r="D9" s="195"/>
      <c r="E9" s="198"/>
      <c r="F9" s="192"/>
    </row>
    <row r="10" spans="1:6" ht="42.75" customHeight="1" x14ac:dyDescent="0.25">
      <c r="A10" s="187"/>
      <c r="B10" s="8" t="s">
        <v>41</v>
      </c>
      <c r="C10" s="193"/>
      <c r="D10" s="196"/>
      <c r="E10" s="199"/>
      <c r="F10" s="193"/>
    </row>
    <row r="11" spans="1:6" ht="46.5" customHeight="1" x14ac:dyDescent="0.25">
      <c r="A11" s="185" t="s">
        <v>51</v>
      </c>
      <c r="B11" s="36" t="s">
        <v>44</v>
      </c>
      <c r="C11" s="16" t="s">
        <v>1</v>
      </c>
      <c r="D11" s="33"/>
      <c r="E11" s="33" t="e">
        <f>SUM(E12:E17)</f>
        <v>#DIV/0!</v>
      </c>
      <c r="F11" s="33"/>
    </row>
    <row r="12" spans="1:6" ht="33" customHeight="1" x14ac:dyDescent="0.25">
      <c r="A12" s="186"/>
      <c r="B12" s="39" t="s">
        <v>45</v>
      </c>
      <c r="C12" s="185" t="s">
        <v>52</v>
      </c>
      <c r="D12" s="45"/>
      <c r="E12" s="33" t="e">
        <f>D12*100/C40</f>
        <v>#DIV/0!</v>
      </c>
      <c r="F12" s="33"/>
    </row>
    <row r="13" spans="1:6" ht="26.25" customHeight="1" x14ac:dyDescent="0.25">
      <c r="A13" s="186"/>
      <c r="B13" s="39" t="s">
        <v>46</v>
      </c>
      <c r="C13" s="186"/>
      <c r="D13" s="45"/>
      <c r="E13" s="33" t="e">
        <f>D13*100/C40</f>
        <v>#DIV/0!</v>
      </c>
      <c r="F13" s="33"/>
    </row>
    <row r="14" spans="1:6" ht="46.5" customHeight="1" x14ac:dyDescent="0.25">
      <c r="A14" s="186"/>
      <c r="B14" s="39" t="s">
        <v>47</v>
      </c>
      <c r="C14" s="186"/>
      <c r="D14" s="45"/>
      <c r="E14" s="33" t="e">
        <f>D14*100/C40</f>
        <v>#DIV/0!</v>
      </c>
      <c r="F14" s="33"/>
    </row>
    <row r="15" spans="1:6" ht="46.5" customHeight="1" x14ac:dyDescent="0.25">
      <c r="A15" s="186"/>
      <c r="B15" s="39" t="s">
        <v>48</v>
      </c>
      <c r="C15" s="186"/>
      <c r="D15" s="45"/>
      <c r="E15" s="33" t="e">
        <f>D15*100/C40</f>
        <v>#DIV/0!</v>
      </c>
      <c r="F15" s="33"/>
    </row>
    <row r="16" spans="1:6" ht="46.5" customHeight="1" x14ac:dyDescent="0.25">
      <c r="A16" s="186"/>
      <c r="B16" s="39" t="s">
        <v>49</v>
      </c>
      <c r="C16" s="186"/>
      <c r="D16" s="45"/>
      <c r="E16" s="33" t="e">
        <f>D16*100/C40</f>
        <v>#DIV/0!</v>
      </c>
      <c r="F16" s="33"/>
    </row>
    <row r="17" spans="1:6" ht="63" customHeight="1" x14ac:dyDescent="0.25">
      <c r="A17" s="186"/>
      <c r="B17" s="39" t="s">
        <v>50</v>
      </c>
      <c r="C17" s="186"/>
      <c r="D17" s="45"/>
      <c r="E17" s="33" t="e">
        <f>D17*100/C40</f>
        <v>#DIV/0!</v>
      </c>
      <c r="F17" s="33"/>
    </row>
    <row r="18" spans="1:6" ht="32.25" customHeight="1" x14ac:dyDescent="0.25">
      <c r="A18" s="187"/>
      <c r="B18" s="37" t="s">
        <v>53</v>
      </c>
      <c r="C18" s="187"/>
      <c r="D18" s="45"/>
      <c r="E18" s="33" t="e">
        <f>D18*100/C40</f>
        <v>#DIV/0!</v>
      </c>
      <c r="F18" s="33"/>
    </row>
    <row r="19" spans="1:6" ht="72.75" customHeight="1" x14ac:dyDescent="0.25">
      <c r="A19" s="26" t="s">
        <v>56</v>
      </c>
      <c r="B19" s="2" t="s">
        <v>54</v>
      </c>
      <c r="C19" s="26" t="s">
        <v>55</v>
      </c>
      <c r="D19" s="45"/>
      <c r="E19" s="33" t="e">
        <f>D19*100/C40</f>
        <v>#DIV/0!</v>
      </c>
      <c r="F19" s="33"/>
    </row>
    <row r="20" spans="1:6" ht="60.75" customHeight="1" x14ac:dyDescent="0.25">
      <c r="A20" s="16" t="s">
        <v>57</v>
      </c>
      <c r="B20" s="27" t="s">
        <v>58</v>
      </c>
      <c r="C20" s="32" t="s">
        <v>28</v>
      </c>
      <c r="D20" s="44"/>
      <c r="E20" s="16" t="e">
        <f>D20*150/C40</f>
        <v>#DIV/0!</v>
      </c>
      <c r="F20" s="16"/>
    </row>
    <row r="21" spans="1:6" ht="42.75" customHeight="1" x14ac:dyDescent="0.25">
      <c r="A21" s="188" t="s">
        <v>59</v>
      </c>
      <c r="B21" s="27" t="s">
        <v>60</v>
      </c>
      <c r="C21" s="32" t="s">
        <v>7</v>
      </c>
      <c r="D21" s="34"/>
      <c r="E21" s="16">
        <f>SUM(E22:E25)</f>
        <v>0</v>
      </c>
      <c r="F21" s="16"/>
    </row>
    <row r="22" spans="1:6" ht="17.25" customHeight="1" x14ac:dyDescent="0.25">
      <c r="A22" s="188"/>
      <c r="B22" s="36" t="s">
        <v>61</v>
      </c>
      <c r="C22" s="32" t="s">
        <v>65</v>
      </c>
      <c r="D22" s="44"/>
      <c r="E22" s="41">
        <f>D22</f>
        <v>0</v>
      </c>
      <c r="F22" s="16"/>
    </row>
    <row r="23" spans="1:6" ht="17.25" customHeight="1" x14ac:dyDescent="0.25">
      <c r="A23" s="188"/>
      <c r="B23" s="36" t="s">
        <v>62</v>
      </c>
      <c r="C23" s="32" t="s">
        <v>65</v>
      </c>
      <c r="D23" s="44"/>
      <c r="E23" s="41">
        <f>D23</f>
        <v>0</v>
      </c>
      <c r="F23" s="16"/>
    </row>
    <row r="24" spans="1:6" ht="32.25" customHeight="1" x14ac:dyDescent="0.25">
      <c r="A24" s="188"/>
      <c r="B24" s="36" t="s">
        <v>63</v>
      </c>
      <c r="C24" s="32" t="s">
        <v>65</v>
      </c>
      <c r="D24" s="44"/>
      <c r="E24" s="41">
        <f>D24</f>
        <v>0</v>
      </c>
      <c r="F24" s="16"/>
    </row>
    <row r="25" spans="1:6" ht="40.5" customHeight="1" x14ac:dyDescent="0.25">
      <c r="A25" s="188"/>
      <c r="B25" s="8" t="s">
        <v>64</v>
      </c>
      <c r="C25" s="32" t="s">
        <v>13</v>
      </c>
      <c r="D25" s="44"/>
      <c r="E25" s="41">
        <f>D25</f>
        <v>0</v>
      </c>
      <c r="F25" s="16"/>
    </row>
    <row r="26" spans="1:6" ht="92.25" customHeight="1" x14ac:dyDescent="0.25">
      <c r="A26" s="16" t="s">
        <v>35</v>
      </c>
      <c r="B26" s="27" t="s">
        <v>9</v>
      </c>
      <c r="C26" s="32" t="s">
        <v>29</v>
      </c>
      <c r="D26" s="44"/>
      <c r="E26" s="16" t="e">
        <f>D26*5/C40</f>
        <v>#DIV/0!</v>
      </c>
      <c r="F26" s="16"/>
    </row>
    <row r="27" spans="1:6" ht="30" x14ac:dyDescent="0.25">
      <c r="A27" s="188" t="s">
        <v>68</v>
      </c>
      <c r="B27" s="27" t="s">
        <v>10</v>
      </c>
      <c r="C27" s="16" t="s">
        <v>1</v>
      </c>
      <c r="D27" s="34"/>
      <c r="E27" s="16">
        <f>SUM(E28:E31)</f>
        <v>0</v>
      </c>
      <c r="F27" s="16"/>
    </row>
    <row r="28" spans="1:6" x14ac:dyDescent="0.25">
      <c r="A28" s="188"/>
      <c r="B28" s="27" t="s">
        <v>30</v>
      </c>
      <c r="C28" s="186" t="s">
        <v>15</v>
      </c>
      <c r="D28" s="44"/>
      <c r="E28" s="16">
        <f t="shared" ref="E28:E36" si="0">D28*10</f>
        <v>0</v>
      </c>
      <c r="F28" s="16"/>
    </row>
    <row r="29" spans="1:6" x14ac:dyDescent="0.25">
      <c r="A29" s="188"/>
      <c r="B29" s="38" t="s">
        <v>66</v>
      </c>
      <c r="C29" s="186"/>
      <c r="D29" s="44"/>
      <c r="E29" s="16">
        <f t="shared" si="0"/>
        <v>0</v>
      </c>
      <c r="F29" s="16"/>
    </row>
    <row r="30" spans="1:6" ht="17.25" customHeight="1" x14ac:dyDescent="0.25">
      <c r="A30" s="188"/>
      <c r="B30" s="38" t="s">
        <v>67</v>
      </c>
      <c r="C30" s="186"/>
      <c r="D30" s="44"/>
      <c r="E30" s="16">
        <f t="shared" si="0"/>
        <v>0</v>
      </c>
      <c r="F30" s="16"/>
    </row>
    <row r="31" spans="1:6" x14ac:dyDescent="0.25">
      <c r="A31" s="188"/>
      <c r="B31" s="27" t="s">
        <v>31</v>
      </c>
      <c r="C31" s="187"/>
      <c r="D31" s="44"/>
      <c r="E31" s="16">
        <f t="shared" si="0"/>
        <v>0</v>
      </c>
      <c r="F31" s="16"/>
    </row>
    <row r="32" spans="1:6" ht="30" x14ac:dyDescent="0.25">
      <c r="A32" s="185" t="s">
        <v>24</v>
      </c>
      <c r="B32" s="36" t="s">
        <v>69</v>
      </c>
      <c r="C32" s="16" t="s">
        <v>1</v>
      </c>
      <c r="D32" s="48"/>
      <c r="E32" s="16">
        <f>SUM(E33:E34)</f>
        <v>0</v>
      </c>
      <c r="F32" s="16"/>
    </row>
    <row r="33" spans="1:6" ht="15.75" x14ac:dyDescent="0.25">
      <c r="A33" s="186"/>
      <c r="B33" s="39" t="s">
        <v>70</v>
      </c>
      <c r="C33" s="46" t="s">
        <v>72</v>
      </c>
      <c r="D33" s="47"/>
      <c r="E33" s="16">
        <f>D33*50</f>
        <v>0</v>
      </c>
      <c r="F33" s="16"/>
    </row>
    <row r="34" spans="1:6" ht="15.75" customHeight="1" x14ac:dyDescent="0.25">
      <c r="A34" s="187"/>
      <c r="B34" s="40" t="s">
        <v>71</v>
      </c>
      <c r="C34" s="46" t="s">
        <v>73</v>
      </c>
      <c r="D34" s="47"/>
      <c r="E34" s="16">
        <f>D34*100</f>
        <v>0</v>
      </c>
      <c r="F34" s="16"/>
    </row>
    <row r="35" spans="1:6" ht="60" x14ac:dyDescent="0.25">
      <c r="A35" s="16" t="s">
        <v>25</v>
      </c>
      <c r="B35" s="27" t="s">
        <v>11</v>
      </c>
      <c r="C35" s="46" t="s">
        <v>32</v>
      </c>
      <c r="D35" s="44"/>
      <c r="E35" s="16">
        <f t="shared" si="0"/>
        <v>0</v>
      </c>
      <c r="F35" s="16"/>
    </row>
    <row r="36" spans="1:6" ht="43.5" customHeight="1" x14ac:dyDescent="0.25">
      <c r="A36" s="16" t="s">
        <v>26</v>
      </c>
      <c r="B36" s="32" t="s">
        <v>33</v>
      </c>
      <c r="C36" s="16" t="s">
        <v>32</v>
      </c>
      <c r="D36" s="44"/>
      <c r="E36" s="16">
        <f t="shared" si="0"/>
        <v>0</v>
      </c>
      <c r="F36" s="16"/>
    </row>
    <row r="37" spans="1:6" ht="30" customHeight="1" x14ac:dyDescent="0.25">
      <c r="A37" s="16" t="s">
        <v>27</v>
      </c>
      <c r="B37" s="32" t="s">
        <v>12</v>
      </c>
      <c r="C37" s="16" t="s">
        <v>14</v>
      </c>
      <c r="D37" s="44"/>
      <c r="E37" s="16">
        <f>D37*100</f>
        <v>0</v>
      </c>
      <c r="F37" s="16"/>
    </row>
    <row r="38" spans="1:6" ht="15.75" x14ac:dyDescent="0.25">
      <c r="A38" s="4"/>
      <c r="B38" s="10" t="s">
        <v>16</v>
      </c>
      <c r="C38" s="14"/>
      <c r="D38" s="7"/>
      <c r="E38" s="28" t="e">
        <f>SUM(E4,E11,E19:E21,E26:E27,E32,E35:E37)</f>
        <v>#DIV/0!</v>
      </c>
      <c r="F38" s="28"/>
    </row>
    <row r="39" spans="1:6" x14ac:dyDescent="0.25">
      <c r="A39" s="29"/>
      <c r="B39" s="12"/>
      <c r="C39" s="13"/>
      <c r="D39" s="3"/>
      <c r="E39" s="3"/>
      <c r="F39" s="31"/>
    </row>
    <row r="40" spans="1:6" ht="15.75" x14ac:dyDescent="0.25">
      <c r="A40" s="30"/>
      <c r="B40" s="6" t="s">
        <v>22</v>
      </c>
      <c r="C40" s="11"/>
      <c r="D40" s="5"/>
      <c r="E40" s="5"/>
      <c r="F40" s="30"/>
    </row>
  </sheetData>
  <mergeCells count="12">
    <mergeCell ref="A2:F2"/>
    <mergeCell ref="C4:C10"/>
    <mergeCell ref="D4:D10"/>
    <mergeCell ref="E4:E10"/>
    <mergeCell ref="F4:F10"/>
    <mergeCell ref="A4:A10"/>
    <mergeCell ref="A11:A18"/>
    <mergeCell ref="C12:C18"/>
    <mergeCell ref="A32:A34"/>
    <mergeCell ref="C28:C31"/>
    <mergeCell ref="A21:A25"/>
    <mergeCell ref="A27:A31"/>
  </mergeCells>
  <phoneticPr fontId="6" type="noConversion"/>
  <pageMargins left="0.75" right="0.75" top="1" bottom="1" header="0.5" footer="0.5"/>
  <pageSetup paperSize="9" scale="82"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Титульний_лист</vt:lpstr>
      <vt:lpstr>нормативні показники</vt:lpstr>
      <vt:lpstr>додаткові показники</vt:lpstr>
      <vt:lpstr>на вересень Профорієнтаційна</vt:lpstr>
      <vt:lpstr>'додаткові показники'!Область_печати</vt:lpstr>
      <vt:lpstr>'на вересень Профорієнтаційна'!Область_печати</vt:lpstr>
      <vt:lpstr>'нормативні показники'!Область_печати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Администратор</cp:lastModifiedBy>
  <cp:lastPrinted>2020-05-08T08:21:18Z</cp:lastPrinted>
  <dcterms:created xsi:type="dcterms:W3CDTF">1996-10-08T23:32:33Z</dcterms:created>
  <dcterms:modified xsi:type="dcterms:W3CDTF">2021-05-17T12:58:33Z</dcterms:modified>
</cp:coreProperties>
</file>